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kapitulácia stavby" sheetId="1" state="visible" r:id="rId2"/>
    <sheet name="E - Elektroinštalácia" sheetId="2" state="visible" r:id="rId3"/>
    <sheet name="B - Bleskozvod" sheetId="3" state="visible" r:id="rId4"/>
  </sheets>
  <definedNames>
    <definedName function="false" hidden="false" localSheetId="2" name="_xlnm.Print_Area" vbProcedure="false">'B - Bleskozvod'!$C$4:$J$76;'B - Bleskozvod'!$C$82:$J$106;'B - Bleskozvod'!$C$112:$J$179</definedName>
    <definedName function="false" hidden="false" localSheetId="2" name="_xlnm.Print_Titles" vbProcedure="false">'B - Bleskozvod'!$124:$124</definedName>
    <definedName function="false" hidden="true" localSheetId="2" name="_xlnm._FilterDatabase" vbProcedure="false">'B - Bleskozvod'!$C$124:$K$179</definedName>
    <definedName function="false" hidden="false" localSheetId="1" name="_xlnm.Print_Area" vbProcedure="false">'E - Elektroinštalácia'!$C$4:$J$76;'E - Elektroinštalácia'!$C$82:$J$103;'E - Elektroinštalácia'!$C$109:$J$154</definedName>
    <definedName function="false" hidden="false" localSheetId="1" name="_xlnm.Print_Titles" vbProcedure="false">'E - Elektroinštalácia'!$121:$121</definedName>
    <definedName function="false" hidden="true" localSheetId="1" name="_xlnm._FilterDatabase" vbProcedure="false">'E - Elektroinštalácia'!$C$121:$K$154</definedName>
    <definedName function="false" hidden="false" localSheetId="0" name="_xlnm.Print_Area" vbProcedure="false">'Rekapitulácia stavby'!$D$4:$AO$76;'Rekapitulácia stavby'!$C$82:$AQ$97</definedName>
    <definedName function="false" hidden="false" localSheetId="0" name="_xlnm.Print_Titles" vbProcedure="false">'Rekapitulácia stavby'!$92:$92</definedName>
    <definedName function="false" hidden="false" localSheetId="0" name="_xlnm.Print_Titles" vbProcedure="false">'Rekapitulácia stavby'!$92:$92</definedName>
    <definedName function="false" hidden="false" localSheetId="1" name="_xlnm.Print_Titles" vbProcedure="false">'E - Elektroinštalácia'!$121:$121</definedName>
    <definedName function="false" hidden="false" localSheetId="2" name="_xlnm.Print_Titles" vbProcedure="false">'B - Bleskozvod'!$124:$124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<sst xmlns="http://schemas.openxmlformats.org/spreadsheetml/2006/main" count="1369" uniqueCount="398">
  <si>
    <t xml:space="preserve">Export Komplet</t>
  </si>
  <si>
    <t xml:space="preserve">2.0</t>
  </si>
  <si>
    <t xml:space="preserve">False</t>
  </si>
  <si>
    <t xml:space="preserve">{c7d2ad57-bf46-4d73-96c4-9f0dc1273421}</t>
  </si>
  <si>
    <t xml:space="preserve">&gt;&gt;  skryté stĺpce  &lt;&lt;</t>
  </si>
  <si>
    <t xml:space="preserve">0,001</t>
  </si>
  <si>
    <t xml:space="preserve">20</t>
  </si>
  <si>
    <t xml:space="preserve">REKAPITULÁCIA STAVBY</t>
  </si>
  <si>
    <t xml:space="preserve">v ---  nižšie sa nachádzajú doplnkové a pomocné údaje k zostavám  --- v</t>
  </si>
  <si>
    <t xml:space="preserve">Návod na vyplnenie</t>
  </si>
  <si>
    <t xml:space="preserve">Kód:</t>
  </si>
  <si>
    <t xml:space="preserve">2134</t>
  </si>
  <si>
    <t xml:space="preserve">Meniť je možné iba bunky so žltým podfarbením!_x005F_x000d_
_x005F_x000d_
1) na prvom liste Rekapitulácie stavby vyplňte v zostave_x005F_x000d_
_x005F_x000d_
    a) Rekapitulácia stavby_x005F_x000d_
       - údaje o Zhotoviteľovi_x005F_x000d_
         (prenesú sa do ostatných zostáv aj v iných listoch)_x005F_x000d_
_x005F_x000d_
    b) Rekapitulácia objektov stavby_x005F_x000d_
       - potrebné Ostatné náklady_x005F_x000d_
_x005F_x000d_
2) na vybraných listoch vyplňte v zostave_x005F_x000d_
_x005F_x000d_
    a) Krycí list_x005F_x000d_
       - údaje o Zhotoviteľovi, pokiaľ sa líšia od údajov o Zhotoviteľovi na Rekapitulácii stavby_x005F_x000d_
         (údaje se prenesú do ostatných zostav v danom liste)_x005F_x000d_
_x005F_x000d_
    b) Rekapitulácia rozpočtu_x005F_x000d_
       - potrebné Ostatné náklady_x005F_x000d_
_x005F_x000d_
    c) Celkové náklady za stavbu_x005F_x000d_
       - ceny na položkách_x005F_x000d_
       - množstvo, pokiaľ má žlté podfarbenie_x005F_x000d_
       - a v prípade potreby poznámku (tá je v skrytom stĺpci)</t>
  </si>
  <si>
    <t xml:space="preserve">Stavba:</t>
  </si>
  <si>
    <t xml:space="preserve">Rekonštrukcia obecného objektu v obci Selce, SO-01 Obecný objekt</t>
  </si>
  <si>
    <t xml:space="preserve">JKSO:</t>
  </si>
  <si>
    <t xml:space="preserve">KS:</t>
  </si>
  <si>
    <t xml:space="preserve">Miesto:</t>
  </si>
  <si>
    <t xml:space="preserve"> </t>
  </si>
  <si>
    <t xml:space="preserve">Dátum:</t>
  </si>
  <si>
    <t xml:space="preserve">Objednávateľ:</t>
  </si>
  <si>
    <t xml:space="preserve">IČO:</t>
  </si>
  <si>
    <t xml:space="preserve">Obec Selce</t>
  </si>
  <si>
    <t xml:space="preserve">IČ DPH:</t>
  </si>
  <si>
    <t xml:space="preserve">Zhotoviteľ:</t>
  </si>
  <si>
    <t xml:space="preserve">Vyplň údaj</t>
  </si>
  <si>
    <t xml:space="preserve">Projektant:</t>
  </si>
  <si>
    <t xml:space="preserve">Kotrle Antonín</t>
  </si>
  <si>
    <t xml:space="preserve">True</t>
  </si>
  <si>
    <t xml:space="preserve">0,01</t>
  </si>
  <si>
    <t xml:space="preserve">Spracovateľ:</t>
  </si>
  <si>
    <t xml:space="preserve">Poznámka:</t>
  </si>
  <si>
    <t xml:space="preserve">Cena bez DPH</t>
  </si>
  <si>
    <t xml:space="preserve">Sadzba dane</t>
  </si>
  <si>
    <t xml:space="preserve">Základ dane</t>
  </si>
  <si>
    <t xml:space="preserve">Výška dane</t>
  </si>
  <si>
    <t xml:space="preserve">DPH</t>
  </si>
  <si>
    <t xml:space="preserve">základná</t>
  </si>
  <si>
    <t xml:space="preserve">znížená</t>
  </si>
  <si>
    <t xml:space="preserve">zákl. prenesená</t>
  </si>
  <si>
    <t xml:space="preserve">zníž. prenesená</t>
  </si>
  <si>
    <t xml:space="preserve">nulová</t>
  </si>
  <si>
    <t xml:space="preserve">Cena s DPH</t>
  </si>
  <si>
    <t xml:space="preserve">v</t>
  </si>
  <si>
    <t xml:space="preserve">EUR</t>
  </si>
  <si>
    <t xml:space="preserve">Projektant</t>
  </si>
  <si>
    <t xml:space="preserve">Spracovateľ</t>
  </si>
  <si>
    <t xml:space="preserve">Dátum a podpis:</t>
  </si>
  <si>
    <t xml:space="preserve">Pečiatka</t>
  </si>
  <si>
    <t xml:space="preserve">Objednávateľ</t>
  </si>
  <si>
    <t xml:space="preserve">Zhotoviteľ</t>
  </si>
  <si>
    <t xml:space="preserve">REKAPITULÁCIA OBJEKTOV STAVBY</t>
  </si>
  <si>
    <t xml:space="preserve">Informatívne údaje z listov zákaziek</t>
  </si>
  <si>
    <t xml:space="preserve">Kód</t>
  </si>
  <si>
    <t xml:space="preserve">Popis</t>
  </si>
  <si>
    <t xml:space="preserve">Cena bez DPH [EUR]</t>
  </si>
  <si>
    <t xml:space="preserve">Cena s DPH [EUR]</t>
  </si>
  <si>
    <t xml:space="preserve">Typ</t>
  </si>
  <si>
    <t xml:space="preserve">z toho Ostat._x005F_x000d_
náklady [EUR]</t>
  </si>
  <si>
    <t xml:space="preserve">DPH [EUR]</t>
  </si>
  <si>
    <t xml:space="preserve">Normohodiny [h]</t>
  </si>
  <si>
    <t xml:space="preserve">DPH základná [EUR]</t>
  </si>
  <si>
    <t xml:space="preserve">DPH znížená [EUR]</t>
  </si>
  <si>
    <t xml:space="preserve">DPH základná prenesená_x005F_x000d_
[EUR]</t>
  </si>
  <si>
    <t xml:space="preserve">DPH znížená prenesená_x005F_x000d_
[EUR]</t>
  </si>
  <si>
    <t xml:space="preserve">Základňa_x005F_x000d_
DPH základná</t>
  </si>
  <si>
    <t xml:space="preserve">Základňa_x005F_x000d_
DPH znížená</t>
  </si>
  <si>
    <t xml:space="preserve">Základňa_x005F_x000d_
DPH zákl. prenesená</t>
  </si>
  <si>
    <t xml:space="preserve">Základňa_x005F_x000d_
DPH zníž. prenesená</t>
  </si>
  <si>
    <t xml:space="preserve">Základňa_x005F_x000d_
DPH nulová</t>
  </si>
  <si>
    <t xml:space="preserve">Náklady z rozpočtov</t>
  </si>
  <si>
    <t xml:space="preserve">D</t>
  </si>
  <si>
    <t xml:space="preserve">0</t>
  </si>
  <si>
    <t xml:space="preserve">###NOIMPORT###</t>
  </si>
  <si>
    <t xml:space="preserve">IMPORT</t>
  </si>
  <si>
    <t xml:space="preserve">{00000000-0000-0000-0000-000000000000}</t>
  </si>
  <si>
    <t xml:space="preserve">/</t>
  </si>
  <si>
    <t xml:space="preserve">E</t>
  </si>
  <si>
    <t xml:space="preserve">Elektroinštalácia</t>
  </si>
  <si>
    <t xml:space="preserve">STA</t>
  </si>
  <si>
    <t xml:space="preserve">1</t>
  </si>
  <si>
    <t xml:space="preserve">{e0492bda-a621-4f5e-9ead-e1b206d1ac4f}</t>
  </si>
  <si>
    <t xml:space="preserve">B</t>
  </si>
  <si>
    <t xml:space="preserve">Bleskozvod</t>
  </si>
  <si>
    <t xml:space="preserve">{07531cde-fe11-4389-abeb-fd35f9f82eef}</t>
  </si>
  <si>
    <t xml:space="preserve">KRYCÍ LIST ROZPOČTU</t>
  </si>
  <si>
    <t xml:space="preserve">Objekt:</t>
  </si>
  <si>
    <t xml:space="preserve">E - Elektroinštalácia</t>
  </si>
  <si>
    <t xml:space="preserve">REKAPITULÁCIA ROZPOČTU</t>
  </si>
  <si>
    <t xml:space="preserve">Kód dielu - Popis</t>
  </si>
  <si>
    <t xml:space="preserve">Cena celkom [EUR]</t>
  </si>
  <si>
    <t xml:space="preserve">Náklady z rozpočtu</t>
  </si>
  <si>
    <t xml:space="preserve">-1</t>
  </si>
  <si>
    <t xml:space="preserve">HSV - Práce a dodávky HSV</t>
  </si>
  <si>
    <t xml:space="preserve">    9 - Ostatné konštrukcie a práce-búranie</t>
  </si>
  <si>
    <t xml:space="preserve">M - Práce a dodávky M</t>
  </si>
  <si>
    <t xml:space="preserve">    21-M - Elektromontáže</t>
  </si>
  <si>
    <t xml:space="preserve">    95-M - Revízie</t>
  </si>
  <si>
    <t xml:space="preserve">HZS - Hodinové zúčtovacie sadzby</t>
  </si>
  <si>
    <t xml:space="preserve">ROZPOČET</t>
  </si>
  <si>
    <t xml:space="preserve">PČ</t>
  </si>
  <si>
    <t xml:space="preserve">MJ</t>
  </si>
  <si>
    <t xml:space="preserve">Množstvo</t>
  </si>
  <si>
    <t xml:space="preserve">J.cena [EUR]</t>
  </si>
  <si>
    <t xml:space="preserve">Cenová sústava</t>
  </si>
  <si>
    <t xml:space="preserve">J. Nh [h]</t>
  </si>
  <si>
    <t xml:space="preserve">Nh celkom [h]</t>
  </si>
  <si>
    <t xml:space="preserve">J. hmotnosť [t]</t>
  </si>
  <si>
    <t xml:space="preserve">Hmotnosť celkom [t]</t>
  </si>
  <si>
    <t xml:space="preserve">J. suť [t]</t>
  </si>
  <si>
    <t xml:space="preserve">Suť Celkom [t]</t>
  </si>
  <si>
    <t xml:space="preserve">HSV</t>
  </si>
  <si>
    <t xml:space="preserve">Práce a dodávky HSV</t>
  </si>
  <si>
    <t xml:space="preserve">ROZPOCET</t>
  </si>
  <si>
    <t xml:space="preserve">9</t>
  </si>
  <si>
    <t xml:space="preserve">Ostatné konštrukcie a práce-búranie</t>
  </si>
  <si>
    <t xml:space="preserve">18</t>
  </si>
  <si>
    <t xml:space="preserve">K</t>
  </si>
  <si>
    <t xml:space="preserve">973031616.S</t>
  </si>
  <si>
    <t xml:space="preserve">Vysekanie kapsy pre klátiky a krabice, veľkosti do 100x100x50 mm,  -0,00100t</t>
  </si>
  <si>
    <t xml:space="preserve">ks</t>
  </si>
  <si>
    <t xml:space="preserve">4</t>
  </si>
  <si>
    <t xml:space="preserve">2</t>
  </si>
  <si>
    <t xml:space="preserve">-1174594430</t>
  </si>
  <si>
    <t xml:space="preserve">19</t>
  </si>
  <si>
    <t xml:space="preserve">974031122.S</t>
  </si>
  <si>
    <t xml:space="preserve">Vysekanie rýh v akomkoľvek murive tehlovom na akúkoľvek maltu do hĺbky 30 mm a š. do 70 mm,  -0,00400 t</t>
  </si>
  <si>
    <t xml:space="preserve">m</t>
  </si>
  <si>
    <t xml:space="preserve">2020395448</t>
  </si>
  <si>
    <t xml:space="preserve">M</t>
  </si>
  <si>
    <t xml:space="preserve">Práce a dodávky M</t>
  </si>
  <si>
    <t xml:space="preserve">3</t>
  </si>
  <si>
    <t xml:space="preserve">21-M</t>
  </si>
  <si>
    <t xml:space="preserve">Elektromontáže</t>
  </si>
  <si>
    <t xml:space="preserve">210010301.S</t>
  </si>
  <si>
    <t xml:space="preserve">Krabica prístrojová bez zapojenia (1901, KP 68, KZ 3)</t>
  </si>
  <si>
    <t xml:space="preserve">64</t>
  </si>
  <si>
    <t xml:space="preserve">-128777738</t>
  </si>
  <si>
    <t xml:space="preserve">345410002400.S</t>
  </si>
  <si>
    <t xml:space="preserve">Krabica inštalačná KU 68-1901 KA pod omietku</t>
  </si>
  <si>
    <t xml:space="preserve">128</t>
  </si>
  <si>
    <t xml:space="preserve">957836447</t>
  </si>
  <si>
    <t xml:space="preserve">210100251.S</t>
  </si>
  <si>
    <t xml:space="preserve">Ukončenie celoplastových káblov zmrašť. záklopkou alebo páskou do 4 x 10 mm2</t>
  </si>
  <si>
    <t xml:space="preserve">220418812</t>
  </si>
  <si>
    <t xml:space="preserve">210100258.S</t>
  </si>
  <si>
    <t xml:space="preserve">Ukončenie celoplastových káblov zmrašť. záklopkou alebo páskou do 5 x 4 mm2</t>
  </si>
  <si>
    <t xml:space="preserve">-128862301</t>
  </si>
  <si>
    <t xml:space="preserve">5</t>
  </si>
  <si>
    <t xml:space="preserve">210110082a</t>
  </si>
  <si>
    <t xml:space="preserve">Sporáková prípojka pre zapustenú/povrchovú montáž vrátane tlejivky</t>
  </si>
  <si>
    <t xml:space="preserve">1054025093</t>
  </si>
  <si>
    <t xml:space="preserve">6</t>
  </si>
  <si>
    <t xml:space="preserve">345320003615</t>
  </si>
  <si>
    <t xml:space="preserve">Prístroj spínača 3, 3S, typ 2000/3 US, šporáková prípojka so signálkou 1011-0-0816 CZ, ABB, 400V, 16A, IP20</t>
  </si>
  <si>
    <t xml:space="preserve">921862724</t>
  </si>
  <si>
    <t xml:space="preserve">13</t>
  </si>
  <si>
    <t xml:space="preserve">210120401.S</t>
  </si>
  <si>
    <t xml:space="preserve">Istič vzduchový jednopólový do 63 A</t>
  </si>
  <si>
    <t xml:space="preserve">1279869135</t>
  </si>
  <si>
    <t xml:space="preserve">14</t>
  </si>
  <si>
    <t xml:space="preserve">358220006900.S</t>
  </si>
  <si>
    <t xml:space="preserve">Istič 1P, 16 A, charakteristika B, 10 kA, 1 modul</t>
  </si>
  <si>
    <t xml:space="preserve">18066323</t>
  </si>
  <si>
    <t xml:space="preserve">15</t>
  </si>
  <si>
    <t xml:space="preserve">210120404.S</t>
  </si>
  <si>
    <t xml:space="preserve">Istič vzduchový trojpólový do 63 A</t>
  </si>
  <si>
    <t xml:space="preserve">-272427904</t>
  </si>
  <si>
    <t xml:space="preserve">16</t>
  </si>
  <si>
    <t xml:space="preserve">358220045900.S</t>
  </si>
  <si>
    <t xml:space="preserve">Istič 3P, 10 A, charakteristika B, 10 kA, 3 moduly</t>
  </si>
  <si>
    <t xml:space="preserve">-1055896270</t>
  </si>
  <si>
    <t xml:space="preserve">17</t>
  </si>
  <si>
    <t xml:space="preserve">210190007</t>
  </si>
  <si>
    <t xml:space="preserve">Montáž el. spotrebiča</t>
  </si>
  <si>
    <t xml:space="preserve">728958754</t>
  </si>
  <si>
    <t xml:space="preserve">7</t>
  </si>
  <si>
    <t xml:space="preserve">210800146.S</t>
  </si>
  <si>
    <t xml:space="preserve">Kábel medený uložený pevne CYKY 450/750 V 3x1,5</t>
  </si>
  <si>
    <t xml:space="preserve">-1377255054</t>
  </si>
  <si>
    <t xml:space="preserve">8</t>
  </si>
  <si>
    <t xml:space="preserve">341110000700.S</t>
  </si>
  <si>
    <t xml:space="preserve">Kábel medený CYKY-O 3x1,5 mm2</t>
  </si>
  <si>
    <t xml:space="preserve">934629167</t>
  </si>
  <si>
    <t xml:space="preserve">210800147.S</t>
  </si>
  <si>
    <t xml:space="preserve">Kábel medený uložený pevne CYKY 450/750 V 3x2,5</t>
  </si>
  <si>
    <t xml:space="preserve">1022580115</t>
  </si>
  <si>
    <t xml:space="preserve">10</t>
  </si>
  <si>
    <t xml:space="preserve">341110000800.S</t>
  </si>
  <si>
    <t xml:space="preserve">Kábel medený CYKY-J 3x2,5 mm2</t>
  </si>
  <si>
    <t xml:space="preserve">1542979482</t>
  </si>
  <si>
    <t xml:space="preserve">11</t>
  </si>
  <si>
    <t xml:space="preserve">210800158.S</t>
  </si>
  <si>
    <t xml:space="preserve">Kábel medený uložený pevne CYKY 450/750 V 5x1,5</t>
  </si>
  <si>
    <t xml:space="preserve">-1142185602</t>
  </si>
  <si>
    <t xml:space="preserve">12</t>
  </si>
  <si>
    <t xml:space="preserve">341110001900.S</t>
  </si>
  <si>
    <t xml:space="preserve">Kábel medený CYKY-J 5x1,5 mm2</t>
  </si>
  <si>
    <t xml:space="preserve">-693482462</t>
  </si>
  <si>
    <t xml:space="preserve">95-M</t>
  </si>
  <si>
    <t xml:space="preserve">Revízie</t>
  </si>
  <si>
    <t xml:space="preserve">22</t>
  </si>
  <si>
    <t xml:space="preserve">950101002.S</t>
  </si>
  <si>
    <t xml:space="preserve">Rozvodne zariadenia rozvádzača rámového, panelového, skriňového, pultového do 10 prístrojov</t>
  </si>
  <si>
    <t xml:space="preserve">pole</t>
  </si>
  <si>
    <t xml:space="preserve">-2052787847</t>
  </si>
  <si>
    <t xml:space="preserve">23</t>
  </si>
  <si>
    <t xml:space="preserve">950103001.S</t>
  </si>
  <si>
    <t xml:space="preserve">El. inšt. kontrola stavu el. okruhu vrátane inštal., ovládacích a istiacich prvkov, ale bez pripoj. spotrebičov v priestore bezp. do 5 vývodov</t>
  </si>
  <si>
    <t xml:space="preserve">obv.</t>
  </si>
  <si>
    <t xml:space="preserve">-2047976887</t>
  </si>
  <si>
    <t xml:space="preserve">24</t>
  </si>
  <si>
    <t xml:space="preserve">950106004.S</t>
  </si>
  <si>
    <t xml:space="preserve">Meranie pri revíziách jednofázového alebo trojfázového okruhu rozvádzača alebo rozvodnice do 5 vývodov</t>
  </si>
  <si>
    <t xml:space="preserve">mer.</t>
  </si>
  <si>
    <t xml:space="preserve">724817687</t>
  </si>
  <si>
    <t xml:space="preserve">25</t>
  </si>
  <si>
    <t xml:space="preserve">950106009.S</t>
  </si>
  <si>
    <t xml:space="preserve">Meranie pri revíziách impedancia slučky vypínača na rozvodnom zariadení spotrebičoch alebo prístrojoch</t>
  </si>
  <si>
    <t xml:space="preserve">-1294680277</t>
  </si>
  <si>
    <t xml:space="preserve">26</t>
  </si>
  <si>
    <t xml:space="preserve">950107150</t>
  </si>
  <si>
    <t xml:space="preserve">východisková revízia - malý rozsah</t>
  </si>
  <si>
    <t xml:space="preserve">2105622219</t>
  </si>
  <si>
    <t xml:space="preserve">HZS</t>
  </si>
  <si>
    <t xml:space="preserve">Hodinové zúčtovacie sadzby</t>
  </si>
  <si>
    <t xml:space="preserve">HZS000114.S</t>
  </si>
  <si>
    <t xml:space="preserve">Stavebno montážne práce najnáročnejšie na odbornosť - prehliadky pracoviska a revízie (Tr. 4) v rozsahu viac ako 8 hodín</t>
  </si>
  <si>
    <t xml:space="preserve">hod</t>
  </si>
  <si>
    <t xml:space="preserve">512</t>
  </si>
  <si>
    <t xml:space="preserve">-1760626557</t>
  </si>
  <si>
    <t xml:space="preserve">21</t>
  </si>
  <si>
    <t xml:space="preserve">HZS000213.S</t>
  </si>
  <si>
    <t xml:space="preserve">Stavebno montážne práce náročné ucelené - odborné, tvorivé remeselné (Tr. 3) v rozsahu viac ako 4 a menej ako 8 hodín</t>
  </si>
  <si>
    <t xml:space="preserve">185845701</t>
  </si>
  <si>
    <t xml:space="preserve">B - Bleskozvod</t>
  </si>
  <si>
    <t xml:space="preserve">    1 - Zemné práce</t>
  </si>
  <si>
    <t xml:space="preserve">    5 - Komunikácie</t>
  </si>
  <si>
    <t xml:space="preserve">    46-M - Zemné práce vykonávané pri externých montážnych prácach</t>
  </si>
  <si>
    <t xml:space="preserve">Zemné práce</t>
  </si>
  <si>
    <t xml:space="preserve">44</t>
  </si>
  <si>
    <t xml:space="preserve">113107142.S</t>
  </si>
  <si>
    <t xml:space="preserve">Odstránenie krytu asfaltového v ploche do 200 m2, hr. nad 50 do 100 mm,  -0,18100t</t>
  </si>
  <si>
    <t xml:space="preserve">m2</t>
  </si>
  <si>
    <t xml:space="preserve">-1991638082</t>
  </si>
  <si>
    <t xml:space="preserve">Komunikácie</t>
  </si>
  <si>
    <t xml:space="preserve">45</t>
  </si>
  <si>
    <t xml:space="preserve">572953112.S</t>
  </si>
  <si>
    <t xml:space="preserve">Vyspravenie krytu vozovky po prekopoch inžinierskych sietí do 15 m2 asfaltovým betónom AC hr. nad 50 do 70 mm</t>
  </si>
  <si>
    <t xml:space="preserve">-230672629</t>
  </si>
  <si>
    <t xml:space="preserve">43</t>
  </si>
  <si>
    <t xml:space="preserve">919735113.S</t>
  </si>
  <si>
    <t xml:space="preserve">Rezanie existujúceho asfaltového krytu alebo podkladu hĺbky nad 100 do 150 mm</t>
  </si>
  <si>
    <t xml:space="preserve">-164819330</t>
  </si>
  <si>
    <t xml:space="preserve">36</t>
  </si>
  <si>
    <t xml:space="preserve">971033331.S</t>
  </si>
  <si>
    <t xml:space="preserve">Vybúranie otvoru v murive tehl. plochy do 0,09 m2 hr. do 150 mm,  -0,02600t</t>
  </si>
  <si>
    <t xml:space="preserve">-1657165932</t>
  </si>
  <si>
    <t xml:space="preserve">35</t>
  </si>
  <si>
    <t xml:space="preserve">974031132.S</t>
  </si>
  <si>
    <t xml:space="preserve">Vysekanie rýh v akomkoľvek murive tehlovom na akúkoľvek maltu do hĺbky 50 mm a š. do 70 mm,  -0,00600t</t>
  </si>
  <si>
    <t xml:space="preserve">-287345820</t>
  </si>
  <si>
    <t xml:space="preserve">27</t>
  </si>
  <si>
    <t xml:space="preserve">210220010a</t>
  </si>
  <si>
    <t xml:space="preserve">náter zemného spoja</t>
  </si>
  <si>
    <t xml:space="preserve">2009662211</t>
  </si>
  <si>
    <t xml:space="preserve">28</t>
  </si>
  <si>
    <t xml:space="preserve">226320000100.S</t>
  </si>
  <si>
    <t xml:space="preserve">Decht náterový strešný</t>
  </si>
  <si>
    <t xml:space="preserve">kg</t>
  </si>
  <si>
    <t xml:space="preserve">-78753605</t>
  </si>
  <si>
    <t xml:space="preserve">210220020.S</t>
  </si>
  <si>
    <t xml:space="preserve">Uzemňovacie vedenie v zemi FeZn do 120 mm2 vrátane izolácie spojov</t>
  </si>
  <si>
    <t xml:space="preserve">2006131550</t>
  </si>
  <si>
    <t xml:space="preserve">354410058800.S</t>
  </si>
  <si>
    <t xml:space="preserve">Pásovina uzemňovacia FeZn 30 x 4 mm</t>
  </si>
  <si>
    <t xml:space="preserve">-741596508</t>
  </si>
  <si>
    <t xml:space="preserve">210220021.S</t>
  </si>
  <si>
    <t xml:space="preserve">Uzemňovacie vedenie v zemi FeZn vrátane izolácie spojov O 10 mm</t>
  </si>
  <si>
    <t xml:space="preserve">550767876</t>
  </si>
  <si>
    <t xml:space="preserve">354410054800.S</t>
  </si>
  <si>
    <t xml:space="preserve">Drôt bleskozvodový FeZn, d 10 mm</t>
  </si>
  <si>
    <t xml:space="preserve">128449563</t>
  </si>
  <si>
    <t xml:space="preserve">31</t>
  </si>
  <si>
    <t xml:space="preserve">210220035</t>
  </si>
  <si>
    <t xml:space="preserve">Montáž revíznych dvierok pre skrytý zvod</t>
  </si>
  <si>
    <t xml:space="preserve">-1127249183</t>
  </si>
  <si>
    <t xml:space="preserve">32</t>
  </si>
  <si>
    <t xml:space="preserve">354410064450</t>
  </si>
  <si>
    <t xml:space="preserve">Revízne dvierka pre skrytý zvod 476 020, nerez, 205x145mm</t>
  </si>
  <si>
    <t xml:space="preserve">533446037</t>
  </si>
  <si>
    <t xml:space="preserve">33</t>
  </si>
  <si>
    <t xml:space="preserve">210220050.S</t>
  </si>
  <si>
    <t xml:space="preserve">Označenie zvodov číselnými štítkami</t>
  </si>
  <si>
    <t xml:space="preserve">-1832977413</t>
  </si>
  <si>
    <t xml:space="preserve">34</t>
  </si>
  <si>
    <t xml:space="preserve">354410064600.S</t>
  </si>
  <si>
    <t xml:space="preserve">Štítok orientačný nerezový zemniaci na zvody</t>
  </si>
  <si>
    <t xml:space="preserve">-1330686893</t>
  </si>
  <si>
    <t xml:space="preserve">210220253.S</t>
  </si>
  <si>
    <t xml:space="preserve">Svorka FeZn uzemňovacia SR03</t>
  </si>
  <si>
    <t xml:space="preserve">-1468756270</t>
  </si>
  <si>
    <t xml:space="preserve">354410000900.S</t>
  </si>
  <si>
    <t xml:space="preserve">Svorka FeZn uzemňovacia označenie SR 03 A</t>
  </si>
  <si>
    <t xml:space="preserve">-1851880099</t>
  </si>
  <si>
    <t xml:space="preserve">210220254.S</t>
  </si>
  <si>
    <t xml:space="preserve">Svorka FeZn odbočovacia spojovacia SR 02 (pásovina do 300mm2)</t>
  </si>
  <si>
    <t xml:space="preserve">1088141655</t>
  </si>
  <si>
    <t xml:space="preserve">354410006210.S</t>
  </si>
  <si>
    <t xml:space="preserve">Svorka na pásovinu SJ 40/5</t>
  </si>
  <si>
    <t xml:space="preserve">1522098258</t>
  </si>
  <si>
    <t xml:space="preserve">210220650a</t>
  </si>
  <si>
    <t xml:space="preserve">Svorka nerez k lapacej tyči</t>
  </si>
  <si>
    <t xml:space="preserve">-1602622659</t>
  </si>
  <si>
    <t xml:space="preserve">3544236310</t>
  </si>
  <si>
    <t xml:space="preserve">Svorka k lapacej tyči nerez DEHN č. 380 029</t>
  </si>
  <si>
    <t xml:space="preserve">1781993883</t>
  </si>
  <si>
    <t xml:space="preserve">210220656a</t>
  </si>
  <si>
    <t xml:space="preserve">Svorka nerez na odkvapový žľab SO</t>
  </si>
  <si>
    <t xml:space="preserve">282950538</t>
  </si>
  <si>
    <t xml:space="preserve">3544237151</t>
  </si>
  <si>
    <t xml:space="preserve">Svorka okapová nerez SO dvojitá - 339 119</t>
  </si>
  <si>
    <t xml:space="preserve">-1730982869</t>
  </si>
  <si>
    <t xml:space="preserve">210220657a</t>
  </si>
  <si>
    <t xml:space="preserve">Svorka nerez skúšobná SZ</t>
  </si>
  <si>
    <t xml:space="preserve">-640497823</t>
  </si>
  <si>
    <t xml:space="preserve">3544237201</t>
  </si>
  <si>
    <t xml:space="preserve">Svorka skušobná nerez SZ - 459 129</t>
  </si>
  <si>
    <t xml:space="preserve">-1935463773</t>
  </si>
  <si>
    <t xml:space="preserve">210220660a</t>
  </si>
  <si>
    <t xml:space="preserve">Svorka nerez univerzálna SU</t>
  </si>
  <si>
    <t xml:space="preserve">-15710603</t>
  </si>
  <si>
    <t xml:space="preserve">3544237901</t>
  </si>
  <si>
    <t xml:space="preserve">Svorka univerzálna nerez SU - 315 115</t>
  </si>
  <si>
    <t xml:space="preserve">-1450441028</t>
  </si>
  <si>
    <t xml:space="preserve">210220800.S</t>
  </si>
  <si>
    <t xml:space="preserve">Uzemňovacie vedenie na povrchu AlMgSi drôt zvodový Ø 8-10 mm</t>
  </si>
  <si>
    <t xml:space="preserve">-648825480</t>
  </si>
  <si>
    <t xml:space="preserve">354410064200.S</t>
  </si>
  <si>
    <t xml:space="preserve">Drôt bleskozvodový zliatina AlMgSi, d 8 mm, Al</t>
  </si>
  <si>
    <t xml:space="preserve">1753033594</t>
  </si>
  <si>
    <t xml:space="preserve">210220804</t>
  </si>
  <si>
    <t xml:space="preserve">Skrytý zvod AlMgSi drôt izolovaný zvodový Ø 8</t>
  </si>
  <si>
    <t xml:space="preserve">-833418260</t>
  </si>
  <si>
    <t xml:space="preserve">354410064400.S</t>
  </si>
  <si>
    <t xml:space="preserve">Drôt bleskozvodový izolovaný zliatina AlMgSi označenie O 8 Al PVC</t>
  </si>
  <si>
    <t xml:space="preserve">1366002531</t>
  </si>
  <si>
    <t xml:space="preserve">29</t>
  </si>
  <si>
    <t xml:space="preserve">210220805</t>
  </si>
  <si>
    <t xml:space="preserve">Ochranná manžeta pre skrytý zvod</t>
  </si>
  <si>
    <t xml:space="preserve">1295539056</t>
  </si>
  <si>
    <t xml:space="preserve">30</t>
  </si>
  <si>
    <t xml:space="preserve">354410064410</t>
  </si>
  <si>
    <t xml:space="preserve">Ochranná manžeta pre skrytý zvod 276 056</t>
  </si>
  <si>
    <t xml:space="preserve">7996424</t>
  </si>
  <si>
    <t xml:space="preserve">2102208111</t>
  </si>
  <si>
    <t xml:space="preserve">Podpery vedenia zliatina AlMgSi</t>
  </si>
  <si>
    <t xml:space="preserve">1249387869</t>
  </si>
  <si>
    <t xml:space="preserve">354410050110</t>
  </si>
  <si>
    <t xml:space="preserve">Podpera vedenia nešpecifikovaná zliatina AlMgSi</t>
  </si>
  <si>
    <t xml:space="preserve">-1902237884</t>
  </si>
  <si>
    <t xml:space="preserve">354410052425</t>
  </si>
  <si>
    <t xml:space="preserve">Podpera vedenia DEHN 273 019 - držiak so sponou nerez (skrytý zvod)</t>
  </si>
  <si>
    <t xml:space="preserve">-89238471</t>
  </si>
  <si>
    <t xml:space="preserve">210220831a</t>
  </si>
  <si>
    <t xml:space="preserve">Zachytávacia tyč zliatina AlMgSi bez osadenia a s osadením</t>
  </si>
  <si>
    <t xml:space="preserve">-1749378063</t>
  </si>
  <si>
    <t xml:space="preserve">354424040000</t>
  </si>
  <si>
    <t xml:space="preserve">zachytávacia tyč zliatina AlMgSi DEHN č. 104 150</t>
  </si>
  <si>
    <t xml:space="preserve">-593484077</t>
  </si>
  <si>
    <t xml:space="preserve">3544240425</t>
  </si>
  <si>
    <t xml:space="preserve">držiak izolačný DEHNiso 530mm na potrubie P50-300 č. 106 245</t>
  </si>
  <si>
    <t xml:space="preserve">-1874978677</t>
  </si>
  <si>
    <t xml:space="preserve">46-M</t>
  </si>
  <si>
    <t xml:space="preserve">Zemné práce vykonávané pri externých montážnych prácach</t>
  </si>
  <si>
    <t xml:space="preserve">40</t>
  </si>
  <si>
    <t xml:space="preserve">460200154.S</t>
  </si>
  <si>
    <t xml:space="preserve">Hĺbenie káblovej ryhy ručne 35 cm širokej a 70 cm hlbokej, v zemine triedy 4</t>
  </si>
  <si>
    <t xml:space="preserve">-484749067</t>
  </si>
  <si>
    <t xml:space="preserve">41</t>
  </si>
  <si>
    <t xml:space="preserve">460560154.S</t>
  </si>
  <si>
    <t xml:space="preserve">Ručný zásyp nezap. káblovej ryhy bez zhutn. zeminy, 35 cm širokej, 70 cm hlbokej v zemine tr. 4</t>
  </si>
  <si>
    <t xml:space="preserve">830913045</t>
  </si>
  <si>
    <t xml:space="preserve">42</t>
  </si>
  <si>
    <t xml:space="preserve">460620014.S</t>
  </si>
  <si>
    <t xml:space="preserve">Proviz. úprava terénu v zemine tr. 4, aby nerovnosti terénu neboli väčšie ako 2 cm od vodor.hladiny</t>
  </si>
  <si>
    <t xml:space="preserve">1026872263</t>
  </si>
  <si>
    <t xml:space="preserve">38</t>
  </si>
  <si>
    <t xml:space="preserve">950105001.S</t>
  </si>
  <si>
    <t xml:space="preserve">Zistenie stavu zariadenia ochrany pred úderom blesku</t>
  </si>
  <si>
    <t xml:space="preserve">zvod</t>
  </si>
  <si>
    <t xml:space="preserve">-1202059715</t>
  </si>
  <si>
    <t xml:space="preserve">39</t>
  </si>
  <si>
    <t xml:space="preserve">950106010.S</t>
  </si>
  <si>
    <t xml:space="preserve">Meranie pri revíziách zemného prechodového odporu uzemnenia ochranného alebo pracovného</t>
  </si>
  <si>
    <t xml:space="preserve">-1277147574</t>
  </si>
  <si>
    <t xml:space="preserve">37</t>
  </si>
  <si>
    <t xml:space="preserve">-1943791199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</si>
</sst>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"/>
    <numFmt numFmtId="167" formatCode="#,##0.00%"/>
    <numFmt numFmtId="168" formatCode="DD\.MM\.YYYY"/>
    <numFmt numFmtId="169" formatCode="#,##0.00000"/>
    <numFmt numFmtId="170" formatCode="#,##0.000"/>
  </numFmts>
  <fonts count="39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4"/>
      <name val="Arial CE"/>
      <family val="0"/>
      <charset val="1"/>
    </font>
    <font>
      <b val="true"/>
      <sz val="12"/>
      <color rgb="FF969696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8"/>
      <color rgb="FF969696"/>
      <name val="Arial CE"/>
      <family val="0"/>
      <charset val="1"/>
    </font>
    <font>
      <b val="true"/>
      <sz val="11"/>
      <name val="Arial CE"/>
      <family val="0"/>
      <charset val="1"/>
    </font>
    <font>
      <b val="true"/>
      <sz val="10"/>
      <name val="Arial CE"/>
      <family val="0"/>
      <charset val="1"/>
    </font>
    <font>
      <sz val="10"/>
      <color rgb="FFFFFFFF"/>
      <name val="Arial CE"/>
      <family val="0"/>
      <charset val="1"/>
    </font>
    <font>
      <b val="true"/>
      <sz val="10"/>
      <color rgb="FFFFFFFF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464646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2"/>
      <name val="Arial CE"/>
      <family val="0"/>
      <charset val="1"/>
    </font>
    <font>
      <sz val="18"/>
      <color rgb="FF0000FF"/>
      <name val="Wingdings 2"/>
      <family val="0"/>
      <charset val="1"/>
    </font>
    <font>
      <u val="single"/>
      <sz val="11"/>
      <color rgb="FF0000FF"/>
      <name val="Calibri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10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6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5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5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9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5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3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70" fontId="3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6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3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9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9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9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9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9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19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3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37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7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7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37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37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3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M98"/>
  <sheetViews>
    <sheetView showFormulas="false" showGridLines="false" showRowColHeaders="true" showZeros="true" rightToLeft="false" tabSelected="false" showOutlineSymbols="true" defaultGridColor="true" view="normal" topLeftCell="A117" colorId="64" zoomScale="100" zoomScaleNormal="100" zoomScalePageLayoutView="100" workbookViewId="0">
      <selection pane="topLeft" activeCell="AN8" activeCellId="0" sqref="AN8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8"/>
    <col collapsed="false" customWidth="true" hidden="false" outlineLevel="0" max="3" min="3" style="0" width="4.16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6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6"/>
    <col collapsed="false" customWidth="true" hidden="tru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9" min="48" style="0" width="21.66"/>
    <col collapsed="false" customWidth="true" hidden="true" outlineLevel="0" max="51" min="50" style="0" width="25"/>
    <col collapsed="false" customWidth="true" hidden="true" outlineLevel="0" max="52" min="52" style="0" width="21.66"/>
    <col collapsed="false" customWidth="true" hidden="true" outlineLevel="0" max="53" min="53" style="0" width="19.15"/>
    <col collapsed="false" customWidth="true" hidden="true" outlineLevel="0" max="54" min="54" style="0" width="25"/>
    <col collapsed="false" customWidth="true" hidden="true" outlineLevel="0" max="55" min="55" style="0" width="21.66"/>
    <col collapsed="false" customWidth="true" hidden="true" outlineLevel="0" max="56" min="56" style="0" width="19.15"/>
    <col collapsed="false" customWidth="true" hidden="false" outlineLevel="0" max="57" min="57" style="0" width="66.5"/>
    <col collapsed="false" customWidth="true" hidden="false" outlineLevel="0" max="70" min="58" style="0" width="8.5"/>
    <col collapsed="false" customWidth="true" hidden="true" outlineLevel="0" max="91" min="71" style="0" width="9.34"/>
    <col collapsed="false" customWidth="true" hidden="false" outlineLevel="0" max="1025" min="92" style="0" width="8.5"/>
  </cols>
  <sheetData>
    <row r="1" customFormat="false" ht="12.8" hidden="false" customHeight="false" outlineLevel="0" collapsed="false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customFormat="false" ht="36.95" hidden="false" customHeight="true" outlineLevel="0" collapsed="false">
      <c r="AR2" s="2" t="s">
        <v>4</v>
      </c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5</v>
      </c>
      <c r="BT2" s="3" t="s">
        <v>6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5</v>
      </c>
      <c r="BT3" s="3" t="s">
        <v>6</v>
      </c>
    </row>
    <row r="4" customFormat="false" ht="24.95" hidden="false" customHeight="true" outlineLevel="0" collapsed="false">
      <c r="B4" s="6"/>
      <c r="D4" s="7" t="s">
        <v>7</v>
      </c>
      <c r="AR4" s="6"/>
      <c r="AS4" s="8" t="s">
        <v>8</v>
      </c>
      <c r="BE4" s="9" t="s">
        <v>9</v>
      </c>
      <c r="BS4" s="3" t="s">
        <v>5</v>
      </c>
    </row>
    <row r="5" customFormat="false" ht="12" hidden="false" customHeight="true" outlineLevel="0" collapsed="false">
      <c r="B5" s="6"/>
      <c r="D5" s="10" t="s">
        <v>10</v>
      </c>
      <c r="K5" s="11" t="s">
        <v>11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R5" s="6"/>
      <c r="BE5" s="12" t="s">
        <v>12</v>
      </c>
      <c r="BS5" s="3" t="s">
        <v>5</v>
      </c>
    </row>
    <row r="6" customFormat="false" ht="36.95" hidden="false" customHeight="true" outlineLevel="0" collapsed="false">
      <c r="B6" s="6"/>
      <c r="D6" s="13" t="s">
        <v>13</v>
      </c>
      <c r="K6" s="14" t="s">
        <v>14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R6" s="6"/>
      <c r="BE6" s="12"/>
      <c r="BS6" s="3" t="s">
        <v>5</v>
      </c>
    </row>
    <row r="7" customFormat="false" ht="12" hidden="false" customHeight="true" outlineLevel="0" collapsed="false">
      <c r="B7" s="6"/>
      <c r="D7" s="15" t="s">
        <v>15</v>
      </c>
      <c r="K7" s="16"/>
      <c r="AK7" s="15" t="s">
        <v>16</v>
      </c>
      <c r="AN7" s="16"/>
      <c r="AR7" s="6"/>
      <c r="BE7" s="12"/>
      <c r="BS7" s="3" t="s">
        <v>5</v>
      </c>
    </row>
    <row r="8" customFormat="false" ht="12" hidden="false" customHeight="true" outlineLevel="0" collapsed="false">
      <c r="B8" s="6"/>
      <c r="D8" s="15" t="s">
        <v>17</v>
      </c>
      <c r="K8" s="16" t="s">
        <v>18</v>
      </c>
      <c r="AK8" s="15" t="s">
        <v>19</v>
      </c>
      <c r="AN8" s="17"/>
      <c r="AR8" s="6"/>
      <c r="BE8" s="12"/>
      <c r="BS8" s="3" t="s">
        <v>5</v>
      </c>
    </row>
    <row r="9" customFormat="false" ht="14.4" hidden="false" customHeight="true" outlineLevel="0" collapsed="false">
      <c r="B9" s="6"/>
      <c r="AR9" s="6"/>
      <c r="BE9" s="12"/>
      <c r="BS9" s="3" t="s">
        <v>5</v>
      </c>
    </row>
    <row r="10" customFormat="false" ht="12" hidden="false" customHeight="true" outlineLevel="0" collapsed="false">
      <c r="B10" s="6"/>
      <c r="D10" s="15" t="s">
        <v>20</v>
      </c>
      <c r="AK10" s="15" t="s">
        <v>21</v>
      </c>
      <c r="AN10" s="16"/>
      <c r="AR10" s="6"/>
      <c r="BE10" s="12"/>
      <c r="BS10" s="3" t="s">
        <v>5</v>
      </c>
    </row>
    <row r="11" customFormat="false" ht="18.5" hidden="false" customHeight="true" outlineLevel="0" collapsed="false">
      <c r="B11" s="6"/>
      <c r="E11" s="16" t="s">
        <v>22</v>
      </c>
      <c r="AK11" s="15" t="s">
        <v>23</v>
      </c>
      <c r="AN11" s="16"/>
      <c r="AR11" s="6"/>
      <c r="BE11" s="12"/>
      <c r="BS11" s="3" t="s">
        <v>5</v>
      </c>
    </row>
    <row r="12" customFormat="false" ht="6.95" hidden="false" customHeight="true" outlineLevel="0" collapsed="false">
      <c r="B12" s="6"/>
      <c r="AR12" s="6"/>
      <c r="BE12" s="12"/>
      <c r="BS12" s="3" t="s">
        <v>5</v>
      </c>
    </row>
    <row r="13" customFormat="false" ht="12" hidden="false" customHeight="true" outlineLevel="0" collapsed="false">
      <c r="B13" s="6"/>
      <c r="D13" s="15" t="s">
        <v>24</v>
      </c>
      <c r="AK13" s="15" t="s">
        <v>21</v>
      </c>
      <c r="AN13" s="18" t="s">
        <v>25</v>
      </c>
      <c r="AR13" s="6"/>
      <c r="BE13" s="12"/>
      <c r="BS13" s="3" t="s">
        <v>5</v>
      </c>
    </row>
    <row r="14" customFormat="false" ht="12.8" hidden="false" customHeight="false" outlineLevel="0" collapsed="false">
      <c r="B14" s="6"/>
      <c r="E14" s="19" t="s">
        <v>25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5" t="s">
        <v>23</v>
      </c>
      <c r="AN14" s="18" t="s">
        <v>25</v>
      </c>
      <c r="AR14" s="6"/>
      <c r="BE14" s="12"/>
      <c r="BS14" s="3" t="s">
        <v>5</v>
      </c>
    </row>
    <row r="15" customFormat="false" ht="6.95" hidden="false" customHeight="true" outlineLevel="0" collapsed="false">
      <c r="B15" s="6"/>
      <c r="AR15" s="6"/>
      <c r="BE15" s="12"/>
      <c r="BS15" s="3" t="s">
        <v>2</v>
      </c>
    </row>
    <row r="16" customFormat="false" ht="12" hidden="false" customHeight="true" outlineLevel="0" collapsed="false">
      <c r="B16" s="6"/>
      <c r="D16" s="15" t="s">
        <v>26</v>
      </c>
      <c r="AK16" s="15" t="s">
        <v>21</v>
      </c>
      <c r="AN16" s="16"/>
      <c r="AR16" s="6"/>
      <c r="BE16" s="12"/>
      <c r="BS16" s="3" t="s">
        <v>2</v>
      </c>
    </row>
    <row r="17" customFormat="false" ht="18.5" hidden="false" customHeight="true" outlineLevel="0" collapsed="false">
      <c r="B17" s="6"/>
      <c r="E17" s="16" t="s">
        <v>27</v>
      </c>
      <c r="AK17" s="15" t="s">
        <v>23</v>
      </c>
      <c r="AN17" s="16"/>
      <c r="AR17" s="6"/>
      <c r="BE17" s="12"/>
      <c r="BS17" s="3" t="s">
        <v>28</v>
      </c>
    </row>
    <row r="18" customFormat="false" ht="6.95" hidden="false" customHeight="true" outlineLevel="0" collapsed="false">
      <c r="B18" s="6"/>
      <c r="AR18" s="6"/>
      <c r="BE18" s="12"/>
      <c r="BS18" s="3" t="s">
        <v>29</v>
      </c>
    </row>
    <row r="19" customFormat="false" ht="12" hidden="false" customHeight="true" outlineLevel="0" collapsed="false">
      <c r="B19" s="6"/>
      <c r="D19" s="15" t="s">
        <v>30</v>
      </c>
      <c r="AK19" s="15" t="s">
        <v>21</v>
      </c>
      <c r="AN19" s="16"/>
      <c r="AR19" s="6"/>
      <c r="BE19" s="12"/>
      <c r="BS19" s="3" t="s">
        <v>29</v>
      </c>
    </row>
    <row r="20" customFormat="false" ht="18.5" hidden="false" customHeight="true" outlineLevel="0" collapsed="false">
      <c r="B20" s="6"/>
      <c r="E20" s="16" t="s">
        <v>18</v>
      </c>
      <c r="AK20" s="15" t="s">
        <v>23</v>
      </c>
      <c r="AN20" s="16"/>
      <c r="AR20" s="6"/>
      <c r="BE20" s="12"/>
      <c r="BS20" s="3" t="s">
        <v>28</v>
      </c>
    </row>
    <row r="21" customFormat="false" ht="6.95" hidden="false" customHeight="true" outlineLevel="0" collapsed="false">
      <c r="B21" s="6"/>
      <c r="AR21" s="6"/>
      <c r="BE21" s="12"/>
    </row>
    <row r="22" customFormat="false" ht="12" hidden="false" customHeight="true" outlineLevel="0" collapsed="false">
      <c r="B22" s="6"/>
      <c r="D22" s="15" t="s">
        <v>31</v>
      </c>
      <c r="AR22" s="6"/>
      <c r="BE22" s="12"/>
    </row>
    <row r="23" customFormat="false" ht="16.5" hidden="false" customHeight="true" outlineLevel="0" collapsed="false">
      <c r="B23" s="6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R23" s="6"/>
      <c r="BE23" s="12"/>
    </row>
    <row r="24" customFormat="false" ht="6.95" hidden="false" customHeight="true" outlineLevel="0" collapsed="false">
      <c r="B24" s="6"/>
      <c r="AR24" s="6"/>
      <c r="BE24" s="12"/>
    </row>
    <row r="25" customFormat="false" ht="6.95" hidden="false" customHeight="true" outlineLevel="0" collapsed="false">
      <c r="B25" s="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6"/>
      <c r="BE25" s="12"/>
    </row>
    <row r="26" s="27" customFormat="true" ht="25.9" hidden="false" customHeight="true" outlineLevel="0" collapsed="false">
      <c r="A26" s="22"/>
      <c r="B26" s="23"/>
      <c r="C26" s="22"/>
      <c r="D26" s="24" t="s">
        <v>32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6" t="n">
        <f aca="false">ROUND(AG94,2)</f>
        <v>0</v>
      </c>
      <c r="AL26" s="26"/>
      <c r="AM26" s="26"/>
      <c r="AN26" s="26"/>
      <c r="AO26" s="26"/>
      <c r="AP26" s="22"/>
      <c r="AQ26" s="22"/>
      <c r="AR26" s="23"/>
      <c r="BE26" s="12"/>
    </row>
    <row r="27" s="27" customFormat="true" ht="6.95" hidden="false" customHeight="true" outlineLevel="0" collapsed="false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3"/>
      <c r="BE27" s="12"/>
    </row>
    <row r="28" s="27" customFormat="true" ht="12.8" hidden="false" customHeight="fals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8" t="s">
        <v>33</v>
      </c>
      <c r="M28" s="28"/>
      <c r="N28" s="28"/>
      <c r="O28" s="28"/>
      <c r="P28" s="28"/>
      <c r="Q28" s="22"/>
      <c r="R28" s="22"/>
      <c r="S28" s="22"/>
      <c r="T28" s="22"/>
      <c r="U28" s="22"/>
      <c r="V28" s="22"/>
      <c r="W28" s="28" t="s">
        <v>34</v>
      </c>
      <c r="X28" s="28"/>
      <c r="Y28" s="28"/>
      <c r="Z28" s="28"/>
      <c r="AA28" s="28"/>
      <c r="AB28" s="28"/>
      <c r="AC28" s="28"/>
      <c r="AD28" s="28"/>
      <c r="AE28" s="28"/>
      <c r="AF28" s="22"/>
      <c r="AG28" s="22"/>
      <c r="AH28" s="22"/>
      <c r="AI28" s="22"/>
      <c r="AJ28" s="22"/>
      <c r="AK28" s="28" t="s">
        <v>35</v>
      </c>
      <c r="AL28" s="28"/>
      <c r="AM28" s="28"/>
      <c r="AN28" s="28"/>
      <c r="AO28" s="28"/>
      <c r="AP28" s="22"/>
      <c r="AQ28" s="22"/>
      <c r="AR28" s="23"/>
      <c r="BE28" s="12"/>
    </row>
    <row r="29" s="29" customFormat="true" ht="14.4" hidden="false" customHeight="true" outlineLevel="0" collapsed="false">
      <c r="B29" s="30"/>
      <c r="D29" s="15" t="s">
        <v>36</v>
      </c>
      <c r="F29" s="31" t="s">
        <v>37</v>
      </c>
      <c r="L29" s="32" t="n">
        <v>0.2</v>
      </c>
      <c r="M29" s="32"/>
      <c r="N29" s="32"/>
      <c r="O29" s="32"/>
      <c r="P29" s="32"/>
      <c r="Q29" s="33"/>
      <c r="R29" s="33"/>
      <c r="S29" s="33"/>
      <c r="T29" s="33"/>
      <c r="U29" s="33"/>
      <c r="V29" s="33"/>
      <c r="W29" s="34" t="n">
        <f aca="false">ROUND(AZ94, 2)</f>
        <v>0</v>
      </c>
      <c r="X29" s="34"/>
      <c r="Y29" s="34"/>
      <c r="Z29" s="34"/>
      <c r="AA29" s="34"/>
      <c r="AB29" s="34"/>
      <c r="AC29" s="34"/>
      <c r="AD29" s="34"/>
      <c r="AE29" s="34"/>
      <c r="AF29" s="33"/>
      <c r="AG29" s="33"/>
      <c r="AH29" s="33"/>
      <c r="AI29" s="33"/>
      <c r="AJ29" s="33"/>
      <c r="AK29" s="34" t="n">
        <f aca="false">ROUND(AV94, 2)</f>
        <v>0</v>
      </c>
      <c r="AL29" s="34"/>
      <c r="AM29" s="34"/>
      <c r="AN29" s="34"/>
      <c r="AO29" s="34"/>
      <c r="AP29" s="33"/>
      <c r="AQ29" s="33"/>
      <c r="AR29" s="35"/>
      <c r="AS29" s="33"/>
      <c r="AT29" s="33"/>
      <c r="AU29" s="33"/>
      <c r="AV29" s="33"/>
      <c r="AW29" s="33"/>
      <c r="AX29" s="33"/>
      <c r="AY29" s="33"/>
      <c r="AZ29" s="33"/>
      <c r="BE29" s="12"/>
    </row>
    <row r="30" s="29" customFormat="true" ht="14.4" hidden="false" customHeight="true" outlineLevel="0" collapsed="false">
      <c r="B30" s="30"/>
      <c r="F30" s="31" t="s">
        <v>38</v>
      </c>
      <c r="L30" s="32" t="n">
        <v>0.2</v>
      </c>
      <c r="M30" s="32"/>
      <c r="N30" s="32"/>
      <c r="O30" s="32"/>
      <c r="P30" s="32"/>
      <c r="Q30" s="33"/>
      <c r="R30" s="33"/>
      <c r="S30" s="33"/>
      <c r="T30" s="33"/>
      <c r="U30" s="33"/>
      <c r="V30" s="33"/>
      <c r="W30" s="34" t="n">
        <f aca="false">ROUND(BA94, 2)</f>
        <v>0</v>
      </c>
      <c r="X30" s="34"/>
      <c r="Y30" s="34"/>
      <c r="Z30" s="34"/>
      <c r="AA30" s="34"/>
      <c r="AB30" s="34"/>
      <c r="AC30" s="34"/>
      <c r="AD30" s="34"/>
      <c r="AE30" s="34"/>
      <c r="AF30" s="33"/>
      <c r="AG30" s="33"/>
      <c r="AH30" s="33"/>
      <c r="AI30" s="33"/>
      <c r="AJ30" s="33"/>
      <c r="AK30" s="34" t="n">
        <f aca="false">ROUND(AW94, 2)</f>
        <v>0</v>
      </c>
      <c r="AL30" s="34"/>
      <c r="AM30" s="34"/>
      <c r="AN30" s="34"/>
      <c r="AO30" s="34"/>
      <c r="AP30" s="33"/>
      <c r="AQ30" s="33"/>
      <c r="AR30" s="35"/>
      <c r="AS30" s="33"/>
      <c r="AT30" s="33"/>
      <c r="AU30" s="33"/>
      <c r="AV30" s="33"/>
      <c r="AW30" s="33"/>
      <c r="AX30" s="33"/>
      <c r="AY30" s="33"/>
      <c r="AZ30" s="33"/>
      <c r="BE30" s="12"/>
    </row>
    <row r="31" s="29" customFormat="true" ht="14.4" hidden="true" customHeight="true" outlineLevel="0" collapsed="false">
      <c r="B31" s="30"/>
      <c r="F31" s="15" t="s">
        <v>39</v>
      </c>
      <c r="L31" s="36" t="n">
        <v>0.2</v>
      </c>
      <c r="M31" s="36"/>
      <c r="N31" s="36"/>
      <c r="O31" s="36"/>
      <c r="P31" s="36"/>
      <c r="W31" s="37" t="n">
        <f aca="false">ROUND(BB94, 2)</f>
        <v>0</v>
      </c>
      <c r="X31" s="37"/>
      <c r="Y31" s="37"/>
      <c r="Z31" s="37"/>
      <c r="AA31" s="37"/>
      <c r="AB31" s="37"/>
      <c r="AC31" s="37"/>
      <c r="AD31" s="37"/>
      <c r="AE31" s="37"/>
      <c r="AK31" s="37" t="n">
        <v>0</v>
      </c>
      <c r="AL31" s="37"/>
      <c r="AM31" s="37"/>
      <c r="AN31" s="37"/>
      <c r="AO31" s="37"/>
      <c r="AR31" s="30"/>
      <c r="BE31" s="12"/>
    </row>
    <row r="32" s="29" customFormat="true" ht="14.4" hidden="true" customHeight="true" outlineLevel="0" collapsed="false">
      <c r="B32" s="30"/>
      <c r="F32" s="15" t="s">
        <v>40</v>
      </c>
      <c r="L32" s="36" t="n">
        <v>0.2</v>
      </c>
      <c r="M32" s="36"/>
      <c r="N32" s="36"/>
      <c r="O32" s="36"/>
      <c r="P32" s="36"/>
      <c r="W32" s="37" t="n">
        <f aca="false">ROUND(BC94, 2)</f>
        <v>0</v>
      </c>
      <c r="X32" s="37"/>
      <c r="Y32" s="37"/>
      <c r="Z32" s="37"/>
      <c r="AA32" s="37"/>
      <c r="AB32" s="37"/>
      <c r="AC32" s="37"/>
      <c r="AD32" s="37"/>
      <c r="AE32" s="37"/>
      <c r="AK32" s="37" t="n">
        <v>0</v>
      </c>
      <c r="AL32" s="37"/>
      <c r="AM32" s="37"/>
      <c r="AN32" s="37"/>
      <c r="AO32" s="37"/>
      <c r="AR32" s="30"/>
      <c r="BE32" s="12"/>
    </row>
    <row r="33" s="29" customFormat="true" ht="14.4" hidden="true" customHeight="true" outlineLevel="0" collapsed="false">
      <c r="B33" s="30"/>
      <c r="F33" s="31" t="s">
        <v>41</v>
      </c>
      <c r="L33" s="32" t="n">
        <v>0</v>
      </c>
      <c r="M33" s="32"/>
      <c r="N33" s="32"/>
      <c r="O33" s="32"/>
      <c r="P33" s="32"/>
      <c r="Q33" s="33"/>
      <c r="R33" s="33"/>
      <c r="S33" s="33"/>
      <c r="T33" s="33"/>
      <c r="U33" s="33"/>
      <c r="V33" s="33"/>
      <c r="W33" s="34" t="n">
        <f aca="false">ROUND(BD94, 2)</f>
        <v>0</v>
      </c>
      <c r="X33" s="34"/>
      <c r="Y33" s="34"/>
      <c r="Z33" s="34"/>
      <c r="AA33" s="34"/>
      <c r="AB33" s="34"/>
      <c r="AC33" s="34"/>
      <c r="AD33" s="34"/>
      <c r="AE33" s="34"/>
      <c r="AF33" s="33"/>
      <c r="AG33" s="33"/>
      <c r="AH33" s="33"/>
      <c r="AI33" s="33"/>
      <c r="AJ33" s="33"/>
      <c r="AK33" s="34" t="n">
        <v>0</v>
      </c>
      <c r="AL33" s="34"/>
      <c r="AM33" s="34"/>
      <c r="AN33" s="34"/>
      <c r="AO33" s="34"/>
      <c r="AP33" s="33"/>
      <c r="AQ33" s="33"/>
      <c r="AR33" s="35"/>
      <c r="AS33" s="33"/>
      <c r="AT33" s="33"/>
      <c r="AU33" s="33"/>
      <c r="AV33" s="33"/>
      <c r="AW33" s="33"/>
      <c r="AX33" s="33"/>
      <c r="AY33" s="33"/>
      <c r="AZ33" s="33"/>
      <c r="BE33" s="12"/>
    </row>
    <row r="34" s="27" customFormat="true" ht="6.95" hidden="false" customHeight="true" outlineLevel="0" collapsed="false">
      <c r="A34" s="22"/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3"/>
      <c r="BE34" s="12"/>
    </row>
    <row r="35" s="27" customFormat="true" ht="25.9" hidden="false" customHeight="true" outlineLevel="0" collapsed="false">
      <c r="A35" s="22"/>
      <c r="B35" s="23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42" t="s">
        <v>44</v>
      </c>
      <c r="Y35" s="42"/>
      <c r="Z35" s="42"/>
      <c r="AA35" s="42"/>
      <c r="AB35" s="42"/>
      <c r="AC35" s="40"/>
      <c r="AD35" s="40"/>
      <c r="AE35" s="40"/>
      <c r="AF35" s="40"/>
      <c r="AG35" s="40"/>
      <c r="AH35" s="40"/>
      <c r="AI35" s="40"/>
      <c r="AJ35" s="40"/>
      <c r="AK35" s="43" t="n">
        <f aca="false">SUM(AK26:AK33)</f>
        <v>0</v>
      </c>
      <c r="AL35" s="43"/>
      <c r="AM35" s="43"/>
      <c r="AN35" s="43"/>
      <c r="AO35" s="43"/>
      <c r="AP35" s="38"/>
      <c r="AQ35" s="38"/>
      <c r="AR35" s="23"/>
      <c r="BE35" s="22"/>
    </row>
    <row r="36" s="27" customFormat="true" ht="6.95" hidden="false" customHeight="true" outlineLevel="0" collapsed="false">
      <c r="A36" s="22"/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3"/>
      <c r="BE36" s="22"/>
    </row>
    <row r="37" s="27" customFormat="true" ht="14.4" hidden="false" customHeight="true" outlineLevel="0" collapsed="false">
      <c r="A37" s="22"/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3"/>
      <c r="BE37" s="22"/>
    </row>
    <row r="38" customFormat="false" ht="14.4" hidden="false" customHeight="true" outlineLevel="0" collapsed="false">
      <c r="B38" s="6"/>
      <c r="AR38" s="6"/>
    </row>
    <row r="39" customFormat="false" ht="14.4" hidden="false" customHeight="true" outlineLevel="0" collapsed="false">
      <c r="B39" s="6"/>
      <c r="AR39" s="6"/>
    </row>
    <row r="40" customFormat="false" ht="14.4" hidden="false" customHeight="true" outlineLevel="0" collapsed="false">
      <c r="B40" s="6"/>
      <c r="AR40" s="6"/>
    </row>
    <row r="41" customFormat="false" ht="14.4" hidden="false" customHeight="true" outlineLevel="0" collapsed="false">
      <c r="B41" s="6"/>
      <c r="AR41" s="6"/>
    </row>
    <row r="42" customFormat="false" ht="14.4" hidden="false" customHeight="true" outlineLevel="0" collapsed="false">
      <c r="B42" s="6"/>
      <c r="AR42" s="6"/>
    </row>
    <row r="43" customFormat="false" ht="14.4" hidden="false" customHeight="true" outlineLevel="0" collapsed="false">
      <c r="B43" s="6"/>
      <c r="AR43" s="6"/>
    </row>
    <row r="44" customFormat="false" ht="14.4" hidden="false" customHeight="true" outlineLevel="0" collapsed="false">
      <c r="B44" s="6"/>
      <c r="AR44" s="6"/>
    </row>
    <row r="45" customFormat="false" ht="14.4" hidden="false" customHeight="true" outlineLevel="0" collapsed="false">
      <c r="B45" s="6"/>
      <c r="AR45" s="6"/>
    </row>
    <row r="46" customFormat="false" ht="14.4" hidden="false" customHeight="true" outlineLevel="0" collapsed="false">
      <c r="B46" s="6"/>
      <c r="AR46" s="6"/>
    </row>
    <row r="47" customFormat="false" ht="14.4" hidden="false" customHeight="true" outlineLevel="0" collapsed="false">
      <c r="B47" s="6"/>
      <c r="AR47" s="6"/>
    </row>
    <row r="48" customFormat="false" ht="14.4" hidden="false" customHeight="true" outlineLevel="0" collapsed="false">
      <c r="B48" s="6"/>
      <c r="AR48" s="6"/>
    </row>
    <row r="49" s="27" customFormat="true" ht="14.4" hidden="false" customHeight="true" outlineLevel="0" collapsed="false">
      <c r="B49" s="44"/>
      <c r="D49" s="45" t="s">
        <v>45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46</v>
      </c>
      <c r="AI49" s="46"/>
      <c r="AJ49" s="46"/>
      <c r="AK49" s="46"/>
      <c r="AL49" s="46"/>
      <c r="AM49" s="46"/>
      <c r="AN49" s="46"/>
      <c r="AO49" s="46"/>
      <c r="AR49" s="44"/>
    </row>
    <row r="50" customFormat="false" ht="12.8" hidden="false" customHeight="false" outlineLevel="0" collapsed="false">
      <c r="B50" s="6"/>
      <c r="AR50" s="6"/>
    </row>
    <row r="51" customFormat="false" ht="12.8" hidden="false" customHeight="false" outlineLevel="0" collapsed="false">
      <c r="B51" s="6"/>
      <c r="AR51" s="6"/>
    </row>
    <row r="52" customFormat="false" ht="12.8" hidden="false" customHeight="false" outlineLevel="0" collapsed="false">
      <c r="B52" s="6"/>
      <c r="AR52" s="6"/>
    </row>
    <row r="53" customFormat="false" ht="12.8" hidden="false" customHeight="false" outlineLevel="0" collapsed="false">
      <c r="B53" s="6"/>
      <c r="AR53" s="6"/>
    </row>
    <row r="54" customFormat="false" ht="12.8" hidden="false" customHeight="false" outlineLevel="0" collapsed="false">
      <c r="B54" s="6"/>
      <c r="AR54" s="6"/>
    </row>
    <row r="55" customFormat="false" ht="12.8" hidden="false" customHeight="false" outlineLevel="0" collapsed="false">
      <c r="B55" s="6"/>
      <c r="AR55" s="6"/>
    </row>
    <row r="56" customFormat="false" ht="12.8" hidden="false" customHeight="false" outlineLevel="0" collapsed="false">
      <c r="B56" s="6"/>
      <c r="AR56" s="6"/>
    </row>
    <row r="57" customFormat="false" ht="12.8" hidden="false" customHeight="false" outlineLevel="0" collapsed="false">
      <c r="B57" s="6"/>
      <c r="AR57" s="6"/>
    </row>
    <row r="58" customFormat="false" ht="12.8" hidden="false" customHeight="false" outlineLevel="0" collapsed="false">
      <c r="B58" s="6"/>
      <c r="AR58" s="6"/>
    </row>
    <row r="59" customFormat="false" ht="12.8" hidden="false" customHeight="false" outlineLevel="0" collapsed="false">
      <c r="B59" s="6"/>
      <c r="AR59" s="6"/>
    </row>
    <row r="60" s="27" customFormat="true" ht="12.8" hidden="false" customHeight="false" outlineLevel="0" collapsed="false">
      <c r="A60" s="22"/>
      <c r="B60" s="23"/>
      <c r="C60" s="22"/>
      <c r="D60" s="47" t="s">
        <v>47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47" t="s">
        <v>48</v>
      </c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47" t="s">
        <v>47</v>
      </c>
      <c r="AI60" s="25"/>
      <c r="AJ60" s="25"/>
      <c r="AK60" s="25"/>
      <c r="AL60" s="25"/>
      <c r="AM60" s="47" t="s">
        <v>48</v>
      </c>
      <c r="AN60" s="25"/>
      <c r="AO60" s="25"/>
      <c r="AP60" s="22"/>
      <c r="AQ60" s="22"/>
      <c r="AR60" s="23"/>
      <c r="BE60" s="22"/>
    </row>
    <row r="61" customFormat="false" ht="12.8" hidden="false" customHeight="false" outlineLevel="0" collapsed="false">
      <c r="B61" s="6"/>
      <c r="AR61" s="6"/>
    </row>
    <row r="62" customFormat="false" ht="12.8" hidden="false" customHeight="false" outlineLevel="0" collapsed="false">
      <c r="B62" s="6"/>
      <c r="AR62" s="6"/>
    </row>
    <row r="63" customFormat="false" ht="12.8" hidden="false" customHeight="false" outlineLevel="0" collapsed="false">
      <c r="B63" s="6"/>
      <c r="AR63" s="6"/>
    </row>
    <row r="64" s="27" customFormat="true" ht="12.8" hidden="false" customHeight="false" outlineLevel="0" collapsed="false">
      <c r="A64" s="22"/>
      <c r="B64" s="23"/>
      <c r="C64" s="22"/>
      <c r="D64" s="45" t="s">
        <v>49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50</v>
      </c>
      <c r="AI64" s="48"/>
      <c r="AJ64" s="48"/>
      <c r="AK64" s="48"/>
      <c r="AL64" s="48"/>
      <c r="AM64" s="48"/>
      <c r="AN64" s="48"/>
      <c r="AO64" s="48"/>
      <c r="AP64" s="22"/>
      <c r="AQ64" s="22"/>
      <c r="AR64" s="23"/>
      <c r="BE64" s="22"/>
    </row>
    <row r="65" customFormat="false" ht="12.8" hidden="false" customHeight="false" outlineLevel="0" collapsed="false">
      <c r="B65" s="6"/>
      <c r="AR65" s="6"/>
    </row>
    <row r="66" customFormat="false" ht="12.8" hidden="false" customHeight="false" outlineLevel="0" collapsed="false">
      <c r="B66" s="6"/>
      <c r="AR66" s="6"/>
    </row>
    <row r="67" customFormat="false" ht="12.8" hidden="false" customHeight="false" outlineLevel="0" collapsed="false">
      <c r="B67" s="6"/>
      <c r="AR67" s="6"/>
    </row>
    <row r="68" customFormat="false" ht="12.8" hidden="false" customHeight="false" outlineLevel="0" collapsed="false">
      <c r="B68" s="6"/>
      <c r="AR68" s="6"/>
    </row>
    <row r="69" customFormat="false" ht="12.8" hidden="false" customHeight="false" outlineLevel="0" collapsed="false">
      <c r="B69" s="6"/>
      <c r="AR69" s="6"/>
    </row>
    <row r="70" customFormat="false" ht="12.8" hidden="false" customHeight="false" outlineLevel="0" collapsed="false">
      <c r="B70" s="6"/>
      <c r="AR70" s="6"/>
    </row>
    <row r="71" customFormat="false" ht="12.8" hidden="false" customHeight="false" outlineLevel="0" collapsed="false">
      <c r="B71" s="6"/>
      <c r="AR71" s="6"/>
    </row>
    <row r="72" customFormat="false" ht="12.8" hidden="false" customHeight="false" outlineLevel="0" collapsed="false">
      <c r="B72" s="6"/>
      <c r="AR72" s="6"/>
    </row>
    <row r="73" customFormat="false" ht="12.8" hidden="false" customHeight="false" outlineLevel="0" collapsed="false">
      <c r="B73" s="6"/>
      <c r="AR73" s="6"/>
    </row>
    <row r="74" customFormat="false" ht="12.8" hidden="false" customHeight="false" outlineLevel="0" collapsed="false">
      <c r="B74" s="6"/>
      <c r="AR74" s="6"/>
    </row>
    <row r="75" s="27" customFormat="true" ht="12.8" hidden="false" customHeight="false" outlineLevel="0" collapsed="false">
      <c r="A75" s="22"/>
      <c r="B75" s="23"/>
      <c r="C75" s="22"/>
      <c r="D75" s="47" t="s">
        <v>47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47" t="s">
        <v>48</v>
      </c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47" t="s">
        <v>47</v>
      </c>
      <c r="AI75" s="25"/>
      <c r="AJ75" s="25"/>
      <c r="AK75" s="25"/>
      <c r="AL75" s="25"/>
      <c r="AM75" s="47" t="s">
        <v>48</v>
      </c>
      <c r="AN75" s="25"/>
      <c r="AO75" s="25"/>
      <c r="AP75" s="22"/>
      <c r="AQ75" s="22"/>
      <c r="AR75" s="23"/>
      <c r="BE75" s="22"/>
    </row>
    <row r="76" s="27" customFormat="true" ht="12.8" hidden="false" customHeight="false" outlineLevel="0" collapsed="false">
      <c r="A76" s="22"/>
      <c r="B76" s="23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3"/>
      <c r="BE76" s="22"/>
    </row>
    <row r="77" s="27" customFormat="true" ht="6.95" hidden="false" customHeight="true" outlineLevel="0" collapsed="false">
      <c r="A77" s="22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23"/>
      <c r="BE77" s="22"/>
    </row>
    <row r="81" s="27" customFormat="true" ht="6.95" hidden="false" customHeight="true" outlineLevel="0" collapsed="false">
      <c r="A81" s="22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23"/>
      <c r="BE81" s="22"/>
    </row>
    <row r="82" s="27" customFormat="true" ht="24.95" hidden="false" customHeight="true" outlineLevel="0" collapsed="false">
      <c r="A82" s="22"/>
      <c r="B82" s="23"/>
      <c r="C82" s="7" t="s">
        <v>51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3"/>
      <c r="BE82" s="22"/>
    </row>
    <row r="83" s="27" customFormat="true" ht="6.95" hidden="fals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3"/>
      <c r="BE83" s="22"/>
    </row>
    <row r="84" s="53" customFormat="true" ht="12" hidden="false" customHeight="true" outlineLevel="0" collapsed="false">
      <c r="B84" s="54"/>
      <c r="C84" s="15" t="s">
        <v>10</v>
      </c>
      <c r="L84" s="53" t="str">
        <f aca="false">K5</f>
        <v>2134</v>
      </c>
      <c r="AR84" s="54"/>
    </row>
    <row r="85" s="55" customFormat="true" ht="36.95" hidden="false" customHeight="true" outlineLevel="0" collapsed="false">
      <c r="B85" s="56"/>
      <c r="C85" s="57" t="s">
        <v>13</v>
      </c>
      <c r="L85" s="58" t="str">
        <f aca="false">K6</f>
        <v>Rekonštrukcia obecného objektu v obci Selce, SO-01 Obecný objekt</v>
      </c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R85" s="56"/>
    </row>
    <row r="86" s="27" customFormat="true" ht="6.95" hidden="false" customHeight="true" outlineLevel="0" collapsed="false">
      <c r="A86" s="22"/>
      <c r="B86" s="2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3"/>
      <c r="BE86" s="22"/>
    </row>
    <row r="87" s="27" customFormat="true" ht="12" hidden="false" customHeight="true" outlineLevel="0" collapsed="false">
      <c r="A87" s="22"/>
      <c r="B87" s="23"/>
      <c r="C87" s="15" t="s">
        <v>17</v>
      </c>
      <c r="D87" s="22"/>
      <c r="E87" s="22"/>
      <c r="F87" s="22"/>
      <c r="G87" s="22"/>
      <c r="H87" s="22"/>
      <c r="I87" s="22"/>
      <c r="J87" s="22"/>
      <c r="K87" s="22"/>
      <c r="L87" s="59" t="str">
        <f aca="false">IF(K8="","",K8)</f>
        <v> </v>
      </c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15" t="s">
        <v>19</v>
      </c>
      <c r="AJ87" s="22"/>
      <c r="AK87" s="22"/>
      <c r="AL87" s="22"/>
      <c r="AM87" s="60" t="str">
        <f aca="false">IF(AN8= "","",AN8)</f>
        <v/>
      </c>
      <c r="AN87" s="60"/>
      <c r="AO87" s="22"/>
      <c r="AP87" s="22"/>
      <c r="AQ87" s="22"/>
      <c r="AR87" s="23"/>
      <c r="BE87" s="22"/>
    </row>
    <row r="88" s="27" customFormat="true" ht="6.95" hidden="fals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3"/>
      <c r="BE88" s="22"/>
    </row>
    <row r="89" s="27" customFormat="true" ht="15.15" hidden="false" customHeight="true" outlineLevel="0" collapsed="false">
      <c r="A89" s="22"/>
      <c r="B89" s="23"/>
      <c r="C89" s="15" t="s">
        <v>20</v>
      </c>
      <c r="D89" s="22"/>
      <c r="E89" s="22"/>
      <c r="F89" s="22"/>
      <c r="G89" s="22"/>
      <c r="H89" s="22"/>
      <c r="I89" s="22"/>
      <c r="J89" s="22"/>
      <c r="K89" s="22"/>
      <c r="L89" s="53" t="str">
        <f aca="false">IF(E11= "","",E11)</f>
        <v>Obec Selce</v>
      </c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15" t="s">
        <v>26</v>
      </c>
      <c r="AJ89" s="22"/>
      <c r="AK89" s="22"/>
      <c r="AL89" s="22"/>
      <c r="AM89" s="61" t="str">
        <f aca="false">IF(E17="","",E17)</f>
        <v>Kotrle Antonín</v>
      </c>
      <c r="AN89" s="61"/>
      <c r="AO89" s="61"/>
      <c r="AP89" s="61"/>
      <c r="AQ89" s="22"/>
      <c r="AR89" s="23"/>
      <c r="AS89" s="62" t="s">
        <v>52</v>
      </c>
      <c r="AT89" s="62"/>
      <c r="AU89" s="63"/>
      <c r="AV89" s="63"/>
      <c r="AW89" s="63"/>
      <c r="AX89" s="63"/>
      <c r="AY89" s="63"/>
      <c r="AZ89" s="63"/>
      <c r="BA89" s="63"/>
      <c r="BB89" s="63"/>
      <c r="BC89" s="63"/>
      <c r="BD89" s="64"/>
      <c r="BE89" s="22"/>
    </row>
    <row r="90" s="27" customFormat="true" ht="15.15" hidden="false" customHeight="true" outlineLevel="0" collapsed="false">
      <c r="A90" s="22"/>
      <c r="B90" s="23"/>
      <c r="C90" s="15" t="s">
        <v>24</v>
      </c>
      <c r="D90" s="22"/>
      <c r="E90" s="22"/>
      <c r="F90" s="22"/>
      <c r="G90" s="22"/>
      <c r="H90" s="22"/>
      <c r="I90" s="22"/>
      <c r="J90" s="22"/>
      <c r="K90" s="22"/>
      <c r="L90" s="53" t="str">
        <f aca="false">IF(E14= "Vyplň údaj","",E14)</f>
        <v/>
      </c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15" t="s">
        <v>30</v>
      </c>
      <c r="AJ90" s="22"/>
      <c r="AK90" s="22"/>
      <c r="AL90" s="22"/>
      <c r="AM90" s="61" t="str">
        <f aca="false">IF(E20="","",E20)</f>
        <v> </v>
      </c>
      <c r="AN90" s="61"/>
      <c r="AO90" s="61"/>
      <c r="AP90" s="61"/>
      <c r="AQ90" s="22"/>
      <c r="AR90" s="23"/>
      <c r="AS90" s="62"/>
      <c r="AT90" s="62"/>
      <c r="AU90" s="65"/>
      <c r="AV90" s="65"/>
      <c r="AW90" s="65"/>
      <c r="AX90" s="65"/>
      <c r="AY90" s="65"/>
      <c r="AZ90" s="65"/>
      <c r="BA90" s="65"/>
      <c r="BB90" s="65"/>
      <c r="BC90" s="65"/>
      <c r="BD90" s="66"/>
      <c r="BE90" s="22"/>
    </row>
    <row r="91" s="27" customFormat="true" ht="10.8" hidden="false" customHeight="true" outlineLevel="0" collapsed="false">
      <c r="A91" s="22"/>
      <c r="B91" s="2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3"/>
      <c r="AS91" s="62"/>
      <c r="AT91" s="62"/>
      <c r="AU91" s="65"/>
      <c r="AV91" s="65"/>
      <c r="AW91" s="65"/>
      <c r="AX91" s="65"/>
      <c r="AY91" s="65"/>
      <c r="AZ91" s="65"/>
      <c r="BA91" s="65"/>
      <c r="BB91" s="65"/>
      <c r="BC91" s="65"/>
      <c r="BD91" s="66"/>
      <c r="BE91" s="22"/>
    </row>
    <row r="92" s="27" customFormat="true" ht="29.3" hidden="false" customHeight="true" outlineLevel="0" collapsed="false">
      <c r="A92" s="22"/>
      <c r="B92" s="23"/>
      <c r="C92" s="67" t="s">
        <v>53</v>
      </c>
      <c r="D92" s="67"/>
      <c r="E92" s="67"/>
      <c r="F92" s="67"/>
      <c r="G92" s="67"/>
      <c r="H92" s="68"/>
      <c r="I92" s="69" t="s">
        <v>54</v>
      </c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70" t="s">
        <v>55</v>
      </c>
      <c r="AH92" s="70"/>
      <c r="AI92" s="70"/>
      <c r="AJ92" s="70"/>
      <c r="AK92" s="70"/>
      <c r="AL92" s="70"/>
      <c r="AM92" s="70"/>
      <c r="AN92" s="71" t="s">
        <v>56</v>
      </c>
      <c r="AO92" s="71"/>
      <c r="AP92" s="71"/>
      <c r="AQ92" s="72" t="s">
        <v>57</v>
      </c>
      <c r="AR92" s="23"/>
      <c r="AS92" s="73" t="s">
        <v>58</v>
      </c>
      <c r="AT92" s="74" t="s">
        <v>59</v>
      </c>
      <c r="AU92" s="74" t="s">
        <v>60</v>
      </c>
      <c r="AV92" s="74" t="s">
        <v>61</v>
      </c>
      <c r="AW92" s="74" t="s">
        <v>62</v>
      </c>
      <c r="AX92" s="74" t="s">
        <v>63</v>
      </c>
      <c r="AY92" s="74" t="s">
        <v>64</v>
      </c>
      <c r="AZ92" s="74" t="s">
        <v>65</v>
      </c>
      <c r="BA92" s="74" t="s">
        <v>66</v>
      </c>
      <c r="BB92" s="74" t="s">
        <v>67</v>
      </c>
      <c r="BC92" s="74" t="s">
        <v>68</v>
      </c>
      <c r="BD92" s="75" t="s">
        <v>69</v>
      </c>
      <c r="BE92" s="22"/>
    </row>
    <row r="93" s="27" customFormat="true" ht="10.8" hidden="fals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3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22"/>
    </row>
    <row r="94" s="79" customFormat="true" ht="32.4" hidden="false" customHeight="true" outlineLevel="0" collapsed="false">
      <c r="B94" s="80"/>
      <c r="C94" s="81" t="s">
        <v>70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3" t="n">
        <f aca="false">ROUND(SUM(AG95:AG96),2)</f>
        <v>0</v>
      </c>
      <c r="AH94" s="83"/>
      <c r="AI94" s="83"/>
      <c r="AJ94" s="83"/>
      <c r="AK94" s="83"/>
      <c r="AL94" s="83"/>
      <c r="AM94" s="83"/>
      <c r="AN94" s="84" t="n">
        <f aca="false">SUM(AG94,AT94)</f>
        <v>0</v>
      </c>
      <c r="AO94" s="84"/>
      <c r="AP94" s="84"/>
      <c r="AQ94" s="85"/>
      <c r="AR94" s="80"/>
      <c r="AS94" s="86" t="n">
        <f aca="false">ROUND(SUM(AS95:AS96),2)</f>
        <v>0</v>
      </c>
      <c r="AT94" s="87" t="n">
        <f aca="false">ROUND(SUM(AV94:AW94),2)</f>
        <v>0</v>
      </c>
      <c r="AU94" s="88" t="n">
        <f aca="false">ROUND(SUM(AU95:AU96),5)</f>
        <v>0</v>
      </c>
      <c r="AV94" s="87" t="n">
        <f aca="false">ROUND(AZ94*L29,2)</f>
        <v>0</v>
      </c>
      <c r="AW94" s="87" t="n">
        <f aca="false">ROUND(BA94*L30,2)</f>
        <v>0</v>
      </c>
      <c r="AX94" s="87" t="n">
        <f aca="false">ROUND(BB94*L29,2)</f>
        <v>0</v>
      </c>
      <c r="AY94" s="87" t="n">
        <f aca="false">ROUND(BC94*L30,2)</f>
        <v>0</v>
      </c>
      <c r="AZ94" s="87" t="n">
        <f aca="false">ROUND(SUM(AZ95:AZ96),2)</f>
        <v>0</v>
      </c>
      <c r="BA94" s="87" t="n">
        <f aca="false">ROUND(SUM(BA95:BA96),2)</f>
        <v>0</v>
      </c>
      <c r="BB94" s="87" t="n">
        <f aca="false">ROUND(SUM(BB95:BB96),2)</f>
        <v>0</v>
      </c>
      <c r="BC94" s="87" t="n">
        <f aca="false">ROUND(SUM(BC95:BC96),2)</f>
        <v>0</v>
      </c>
      <c r="BD94" s="89" t="n">
        <f aca="false">ROUND(SUM(BD95:BD96),2)</f>
        <v>0</v>
      </c>
      <c r="BS94" s="90" t="s">
        <v>71</v>
      </c>
      <c r="BT94" s="90" t="s">
        <v>72</v>
      </c>
      <c r="BU94" s="91" t="s">
        <v>73</v>
      </c>
      <c r="BV94" s="90" t="s">
        <v>74</v>
      </c>
      <c r="BW94" s="90" t="s">
        <v>3</v>
      </c>
      <c r="BX94" s="90" t="s">
        <v>75</v>
      </c>
      <c r="CL94" s="90"/>
    </row>
    <row r="95" s="103" customFormat="true" ht="16.5" hidden="false" customHeight="true" outlineLevel="0" collapsed="false">
      <c r="A95" s="92" t="s">
        <v>76</v>
      </c>
      <c r="B95" s="93"/>
      <c r="C95" s="94"/>
      <c r="D95" s="95" t="s">
        <v>77</v>
      </c>
      <c r="E95" s="95"/>
      <c r="F95" s="95"/>
      <c r="G95" s="95"/>
      <c r="H95" s="95"/>
      <c r="I95" s="96"/>
      <c r="J95" s="95" t="s">
        <v>78</v>
      </c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7" t="n">
        <f aca="false">'E - Elektroinštalácia'!J30</f>
        <v>0</v>
      </c>
      <c r="AH95" s="97"/>
      <c r="AI95" s="97"/>
      <c r="AJ95" s="97"/>
      <c r="AK95" s="97"/>
      <c r="AL95" s="97"/>
      <c r="AM95" s="97"/>
      <c r="AN95" s="97" t="n">
        <f aca="false">SUM(AG95,AT95)</f>
        <v>0</v>
      </c>
      <c r="AO95" s="97"/>
      <c r="AP95" s="97"/>
      <c r="AQ95" s="98" t="s">
        <v>79</v>
      </c>
      <c r="AR95" s="93"/>
      <c r="AS95" s="99" t="n">
        <v>0</v>
      </c>
      <c r="AT95" s="100" t="n">
        <f aca="false">ROUND(SUM(AV95:AW95),2)</f>
        <v>0</v>
      </c>
      <c r="AU95" s="101" t="n">
        <f aca="false">'E - Elektroinštalácia'!P122</f>
        <v>0</v>
      </c>
      <c r="AV95" s="100" t="n">
        <f aca="false">'E - Elektroinštalácia'!J33</f>
        <v>0</v>
      </c>
      <c r="AW95" s="100" t="n">
        <f aca="false">'E - Elektroinštalácia'!J34</f>
        <v>0</v>
      </c>
      <c r="AX95" s="100" t="n">
        <f aca="false">'E - Elektroinštalácia'!J35</f>
        <v>0</v>
      </c>
      <c r="AY95" s="100" t="n">
        <f aca="false">'E - Elektroinštalácia'!J36</f>
        <v>0</v>
      </c>
      <c r="AZ95" s="100" t="n">
        <f aca="false">'E - Elektroinštalácia'!F33</f>
        <v>0</v>
      </c>
      <c r="BA95" s="100" t="n">
        <f aca="false">'E - Elektroinštalácia'!F34</f>
        <v>0</v>
      </c>
      <c r="BB95" s="100" t="n">
        <f aca="false">'E - Elektroinštalácia'!F35</f>
        <v>0</v>
      </c>
      <c r="BC95" s="100" t="n">
        <f aca="false">'E - Elektroinštalácia'!F36</f>
        <v>0</v>
      </c>
      <c r="BD95" s="102" t="n">
        <f aca="false">'E - Elektroinštalácia'!F37</f>
        <v>0</v>
      </c>
      <c r="BT95" s="104" t="s">
        <v>80</v>
      </c>
      <c r="BV95" s="104" t="s">
        <v>74</v>
      </c>
      <c r="BW95" s="104" t="s">
        <v>81</v>
      </c>
      <c r="BX95" s="104" t="s">
        <v>3</v>
      </c>
      <c r="CL95" s="104"/>
      <c r="CM95" s="104" t="s">
        <v>72</v>
      </c>
    </row>
    <row r="96" s="103" customFormat="true" ht="16.5" hidden="false" customHeight="true" outlineLevel="0" collapsed="false">
      <c r="A96" s="92" t="s">
        <v>76</v>
      </c>
      <c r="B96" s="93"/>
      <c r="C96" s="94"/>
      <c r="D96" s="95" t="s">
        <v>82</v>
      </c>
      <c r="E96" s="95"/>
      <c r="F96" s="95"/>
      <c r="G96" s="95"/>
      <c r="H96" s="95"/>
      <c r="I96" s="96"/>
      <c r="J96" s="95" t="s">
        <v>83</v>
      </c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7" t="n">
        <f aca="false">'B - Bleskozvod'!J30</f>
        <v>0</v>
      </c>
      <c r="AH96" s="97"/>
      <c r="AI96" s="97"/>
      <c r="AJ96" s="97"/>
      <c r="AK96" s="97"/>
      <c r="AL96" s="97"/>
      <c r="AM96" s="97"/>
      <c r="AN96" s="97" t="n">
        <f aca="false">SUM(AG96,AT96)</f>
        <v>0</v>
      </c>
      <c r="AO96" s="97"/>
      <c r="AP96" s="97"/>
      <c r="AQ96" s="98" t="s">
        <v>79</v>
      </c>
      <c r="AR96" s="93"/>
      <c r="AS96" s="105" t="n">
        <v>0</v>
      </c>
      <c r="AT96" s="106" t="n">
        <f aca="false">ROUND(SUM(AV96:AW96),2)</f>
        <v>0</v>
      </c>
      <c r="AU96" s="107" t="n">
        <f aca="false">'B - Bleskozvod'!P125</f>
        <v>0</v>
      </c>
      <c r="AV96" s="106" t="n">
        <f aca="false">'B - Bleskozvod'!J33</f>
        <v>0</v>
      </c>
      <c r="AW96" s="106" t="n">
        <f aca="false">'B - Bleskozvod'!J34</f>
        <v>0</v>
      </c>
      <c r="AX96" s="106" t="n">
        <f aca="false">'B - Bleskozvod'!J35</f>
        <v>0</v>
      </c>
      <c r="AY96" s="106" t="n">
        <f aca="false">'B - Bleskozvod'!J36</f>
        <v>0</v>
      </c>
      <c r="AZ96" s="106" t="n">
        <f aca="false">'B - Bleskozvod'!F33</f>
        <v>0</v>
      </c>
      <c r="BA96" s="106" t="n">
        <f aca="false">'B - Bleskozvod'!F34</f>
        <v>0</v>
      </c>
      <c r="BB96" s="106" t="n">
        <f aca="false">'B - Bleskozvod'!F35</f>
        <v>0</v>
      </c>
      <c r="BC96" s="106" t="n">
        <f aca="false">'B - Bleskozvod'!F36</f>
        <v>0</v>
      </c>
      <c r="BD96" s="108" t="n">
        <f aca="false">'B - Bleskozvod'!F37</f>
        <v>0</v>
      </c>
      <c r="BT96" s="104" t="s">
        <v>80</v>
      </c>
      <c r="BV96" s="104" t="s">
        <v>74</v>
      </c>
      <c r="BW96" s="104" t="s">
        <v>84</v>
      </c>
      <c r="BX96" s="104" t="s">
        <v>3</v>
      </c>
      <c r="CL96" s="104"/>
      <c r="CM96" s="104" t="s">
        <v>72</v>
      </c>
    </row>
    <row r="97" s="27" customFormat="true" ht="30" hidden="false" customHeight="true" outlineLevel="0" collapsed="false">
      <c r="A97" s="22"/>
      <c r="B97" s="23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3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</row>
    <row r="98" s="27" customFormat="true" ht="6.95" hidden="false" customHeight="true" outlineLevel="0" collapsed="false">
      <c r="A98" s="22"/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23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</row>
  </sheetData>
  <mergeCells count="46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D96:H96"/>
    <mergeCell ref="J96:AF96"/>
    <mergeCell ref="AG96:AM96"/>
    <mergeCell ref="AN96:AP96"/>
  </mergeCells>
  <hyperlinks>
    <hyperlink ref="A95" location="'E - Elektroinštalácia'!C2" display="/"/>
    <hyperlink ref="A96" location="'B - Bleskozvod'!C2" display="/"/>
  </hyperlink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55"/>
  <sheetViews>
    <sheetView showFormulas="false" showGridLines="false" showRowColHeaders="true" showZeros="true" rightToLeft="false" tabSelected="false" showOutlineSymbols="true" defaultGridColor="true" view="normal" topLeftCell="Z197" colorId="64" zoomScale="100" zoomScaleNormal="100" zoomScalePageLayoutView="100" workbookViewId="0">
      <selection pane="topLeft" activeCell="J12" activeCellId="0" sqref="J12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81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72</v>
      </c>
    </row>
    <row r="4" customFormat="false" ht="24.95" hidden="false" customHeight="true" outlineLevel="0" collapsed="false">
      <c r="B4" s="6"/>
      <c r="D4" s="7" t="s">
        <v>85</v>
      </c>
      <c r="L4" s="6"/>
      <c r="M4" s="109" t="s">
        <v>8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13</v>
      </c>
      <c r="L6" s="6"/>
    </row>
    <row r="7" customFormat="false" ht="26.25" hidden="false" customHeight="true" outlineLevel="0" collapsed="false">
      <c r="B7" s="6"/>
      <c r="E7" s="110" t="str">
        <f aca="false">'Rekapitulácia stavby'!K6</f>
        <v>Rekonštrukcia obecného objektu v obci Selce, SO-01 Obecný objekt</v>
      </c>
      <c r="F7" s="110"/>
      <c r="G7" s="110"/>
      <c r="H7" s="110"/>
      <c r="L7" s="6"/>
    </row>
    <row r="8" s="27" customFormat="true" ht="12" hidden="false" customHeight="true" outlineLevel="0" collapsed="false">
      <c r="A8" s="22"/>
      <c r="B8" s="23"/>
      <c r="C8" s="22"/>
      <c r="D8" s="15" t="s">
        <v>86</v>
      </c>
      <c r="E8" s="22"/>
      <c r="F8" s="22"/>
      <c r="G8" s="22"/>
      <c r="H8" s="22"/>
      <c r="I8" s="22"/>
      <c r="J8" s="22"/>
      <c r="K8" s="22"/>
      <c r="L8" s="44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="27" customFormat="true" ht="16.5" hidden="false" customHeight="true" outlineLevel="0" collapsed="false">
      <c r="A9" s="22"/>
      <c r="B9" s="23"/>
      <c r="C9" s="22"/>
      <c r="D9" s="22"/>
      <c r="E9" s="58" t="s">
        <v>87</v>
      </c>
      <c r="F9" s="58"/>
      <c r="G9" s="58"/>
      <c r="H9" s="58"/>
      <c r="I9" s="22"/>
      <c r="J9" s="22"/>
      <c r="K9" s="22"/>
      <c r="L9" s="44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7" customFormat="true" ht="12.8" hidden="false" customHeight="false" outlineLevel="0" collapsed="false">
      <c r="A10" s="22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44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7" customFormat="true" ht="12" hidden="false" customHeight="true" outlineLevel="0" collapsed="false">
      <c r="A11" s="22"/>
      <c r="B11" s="23"/>
      <c r="C11" s="22"/>
      <c r="D11" s="15" t="s">
        <v>15</v>
      </c>
      <c r="E11" s="22"/>
      <c r="F11" s="16"/>
      <c r="G11" s="22"/>
      <c r="H11" s="22"/>
      <c r="I11" s="15" t="s">
        <v>16</v>
      </c>
      <c r="J11" s="16"/>
      <c r="K11" s="22"/>
      <c r="L11" s="44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7" customFormat="true" ht="12" hidden="false" customHeight="true" outlineLevel="0" collapsed="false">
      <c r="A12" s="22"/>
      <c r="B12" s="23"/>
      <c r="C12" s="22"/>
      <c r="D12" s="15" t="s">
        <v>17</v>
      </c>
      <c r="E12" s="22"/>
      <c r="F12" s="16" t="s">
        <v>18</v>
      </c>
      <c r="G12" s="22"/>
      <c r="H12" s="22"/>
      <c r="I12" s="15" t="s">
        <v>19</v>
      </c>
      <c r="J12" s="111"/>
      <c r="K12" s="22"/>
      <c r="L12" s="44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7" customFormat="true" ht="10.8" hidden="false" customHeight="true" outlineLevel="0" collapsed="false">
      <c r="A13" s="22"/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44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7" customFormat="true" ht="12" hidden="false" customHeight="true" outlineLevel="0" collapsed="false">
      <c r="A14" s="22"/>
      <c r="B14" s="23"/>
      <c r="C14" s="22"/>
      <c r="D14" s="15" t="s">
        <v>20</v>
      </c>
      <c r="E14" s="22"/>
      <c r="F14" s="22"/>
      <c r="G14" s="22"/>
      <c r="H14" s="22"/>
      <c r="I14" s="15" t="s">
        <v>21</v>
      </c>
      <c r="J14" s="16"/>
      <c r="K14" s="22"/>
      <c r="L14" s="44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7" customFormat="true" ht="18" hidden="false" customHeight="true" outlineLevel="0" collapsed="false">
      <c r="A15" s="22"/>
      <c r="B15" s="23"/>
      <c r="C15" s="22"/>
      <c r="D15" s="22"/>
      <c r="E15" s="16" t="s">
        <v>22</v>
      </c>
      <c r="F15" s="22"/>
      <c r="G15" s="22"/>
      <c r="H15" s="22"/>
      <c r="I15" s="15" t="s">
        <v>23</v>
      </c>
      <c r="J15" s="16"/>
      <c r="K15" s="22"/>
      <c r="L15" s="44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7" customFormat="true" ht="6.95" hidden="false" customHeight="true" outlineLevel="0" collapsed="false">
      <c r="A16" s="22"/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44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7" customFormat="true" ht="12" hidden="false" customHeight="true" outlineLevel="0" collapsed="false">
      <c r="A17" s="22"/>
      <c r="B17" s="23"/>
      <c r="C17" s="22"/>
      <c r="D17" s="15" t="s">
        <v>24</v>
      </c>
      <c r="E17" s="22"/>
      <c r="F17" s="22"/>
      <c r="G17" s="22"/>
      <c r="H17" s="22"/>
      <c r="I17" s="15" t="s">
        <v>21</v>
      </c>
      <c r="J17" s="17" t="str">
        <f aca="false">'Rekapitulácia stavby'!AN13</f>
        <v>Vyplň údaj</v>
      </c>
      <c r="K17" s="22"/>
      <c r="L17" s="44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7" customFormat="true" ht="18" hidden="false" customHeight="true" outlineLevel="0" collapsed="false">
      <c r="A18" s="22"/>
      <c r="B18" s="23"/>
      <c r="C18" s="22"/>
      <c r="D18" s="22"/>
      <c r="E18" s="112" t="str">
        <f aca="false">'Rekapitulácia stavby'!E14</f>
        <v>Vyplň údaj</v>
      </c>
      <c r="F18" s="112"/>
      <c r="G18" s="112"/>
      <c r="H18" s="112"/>
      <c r="I18" s="15" t="s">
        <v>23</v>
      </c>
      <c r="J18" s="17" t="str">
        <f aca="false">'Rekapitulácia stavby'!AN14</f>
        <v>Vyplň údaj</v>
      </c>
      <c r="K18" s="22"/>
      <c r="L18" s="44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7" customFormat="true" ht="6.95" hidden="false" customHeight="true" outlineLevel="0" collapsed="false">
      <c r="A19" s="22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44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7" customFormat="true" ht="12" hidden="false" customHeight="true" outlineLevel="0" collapsed="false">
      <c r="A20" s="22"/>
      <c r="B20" s="23"/>
      <c r="C20" s="22"/>
      <c r="D20" s="15" t="s">
        <v>26</v>
      </c>
      <c r="E20" s="22"/>
      <c r="F20" s="22"/>
      <c r="G20" s="22"/>
      <c r="H20" s="22"/>
      <c r="I20" s="15" t="s">
        <v>21</v>
      </c>
      <c r="J20" s="16"/>
      <c r="K20" s="22"/>
      <c r="L20" s="44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7" customFormat="true" ht="18" hidden="false" customHeight="true" outlineLevel="0" collapsed="false">
      <c r="A21" s="22"/>
      <c r="B21" s="23"/>
      <c r="C21" s="22"/>
      <c r="D21" s="22"/>
      <c r="E21" s="16" t="s">
        <v>27</v>
      </c>
      <c r="F21" s="22"/>
      <c r="G21" s="22"/>
      <c r="H21" s="22"/>
      <c r="I21" s="15" t="s">
        <v>23</v>
      </c>
      <c r="J21" s="16"/>
      <c r="K21" s="22"/>
      <c r="L21" s="44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7" customFormat="true" ht="6.95" hidden="false" customHeight="true" outlineLevel="0" collapsed="false">
      <c r="A22" s="22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44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7" customFormat="true" ht="12" hidden="false" customHeight="true" outlineLevel="0" collapsed="false">
      <c r="A23" s="22"/>
      <c r="B23" s="23"/>
      <c r="C23" s="22"/>
      <c r="D23" s="15" t="s">
        <v>30</v>
      </c>
      <c r="E23" s="22"/>
      <c r="F23" s="22"/>
      <c r="G23" s="22"/>
      <c r="H23" s="22"/>
      <c r="I23" s="15" t="s">
        <v>21</v>
      </c>
      <c r="J23" s="16" t="str">
        <f aca="false">IF('Rekapitulácia stavby'!AN19="","",'Rekapitulácia stavby'!AN19)</f>
        <v/>
      </c>
      <c r="K23" s="22"/>
      <c r="L23" s="44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7" customFormat="true" ht="18" hidden="false" customHeight="true" outlineLevel="0" collapsed="false">
      <c r="A24" s="22"/>
      <c r="B24" s="23"/>
      <c r="C24" s="22"/>
      <c r="D24" s="22"/>
      <c r="E24" s="16" t="str">
        <f aca="false">IF('Rekapitulácia stavby'!E20="","",'Rekapitulácia stavby'!E20)</f>
        <v> </v>
      </c>
      <c r="F24" s="22"/>
      <c r="G24" s="22"/>
      <c r="H24" s="22"/>
      <c r="I24" s="15" t="s">
        <v>23</v>
      </c>
      <c r="J24" s="16" t="str">
        <f aca="false">IF('Rekapitulácia stavby'!AN20="","",'Rekapitulácia stavby'!AN20)</f>
        <v/>
      </c>
      <c r="K24" s="22"/>
      <c r="L24" s="44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7" customFormat="true" ht="6.95" hidden="false" customHeight="true" outlineLevel="0" collapsed="false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44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7" customFormat="true" ht="12" hidden="false" customHeight="true" outlineLevel="0" collapsed="false">
      <c r="A26" s="22"/>
      <c r="B26" s="23"/>
      <c r="C26" s="22"/>
      <c r="D26" s="15" t="s">
        <v>31</v>
      </c>
      <c r="E26" s="22"/>
      <c r="F26" s="22"/>
      <c r="G26" s="22"/>
      <c r="H26" s="22"/>
      <c r="I26" s="22"/>
      <c r="J26" s="22"/>
      <c r="K26" s="22"/>
      <c r="L26" s="44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116" customFormat="true" ht="16.5" hidden="false" customHeight="true" outlineLevel="0" collapsed="false">
      <c r="A27" s="113"/>
      <c r="B27" s="114"/>
      <c r="C27" s="113"/>
      <c r="D27" s="113"/>
      <c r="E27" s="20"/>
      <c r="F27" s="20"/>
      <c r="G27" s="20"/>
      <c r="H27" s="2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="27" customFormat="true" ht="6.95" hidden="false" customHeight="tru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44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27" customFormat="true" ht="6.95" hidden="false" customHeight="true" outlineLevel="0" collapsed="false">
      <c r="A29" s="22"/>
      <c r="B29" s="23"/>
      <c r="C29" s="22"/>
      <c r="D29" s="77"/>
      <c r="E29" s="77"/>
      <c r="F29" s="77"/>
      <c r="G29" s="77"/>
      <c r="H29" s="77"/>
      <c r="I29" s="77"/>
      <c r="J29" s="77"/>
      <c r="K29" s="77"/>
      <c r="L29" s="44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="27" customFormat="true" ht="25.45" hidden="false" customHeight="true" outlineLevel="0" collapsed="false">
      <c r="A30" s="22"/>
      <c r="B30" s="23"/>
      <c r="C30" s="22"/>
      <c r="D30" s="117" t="s">
        <v>32</v>
      </c>
      <c r="E30" s="22"/>
      <c r="F30" s="22"/>
      <c r="G30" s="22"/>
      <c r="H30" s="22"/>
      <c r="I30" s="22"/>
      <c r="J30" s="118" t="n">
        <f aca="false">ROUND(J122, 2)</f>
        <v>0</v>
      </c>
      <c r="K30" s="22"/>
      <c r="L30" s="44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27" customFormat="true" ht="6.95" hidden="false" customHeight="true" outlineLevel="0" collapsed="false">
      <c r="A31" s="22"/>
      <c r="B31" s="23"/>
      <c r="C31" s="22"/>
      <c r="D31" s="77"/>
      <c r="E31" s="77"/>
      <c r="F31" s="77"/>
      <c r="G31" s="77"/>
      <c r="H31" s="77"/>
      <c r="I31" s="77"/>
      <c r="J31" s="77"/>
      <c r="K31" s="77"/>
      <c r="L31" s="44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27" customFormat="true" ht="14.4" hidden="false" customHeight="true" outlineLevel="0" collapsed="false">
      <c r="A32" s="22"/>
      <c r="B32" s="23"/>
      <c r="C32" s="22"/>
      <c r="D32" s="22"/>
      <c r="E32" s="22"/>
      <c r="F32" s="119" t="s">
        <v>34</v>
      </c>
      <c r="G32" s="22"/>
      <c r="H32" s="22"/>
      <c r="I32" s="119" t="s">
        <v>33</v>
      </c>
      <c r="J32" s="119" t="s">
        <v>35</v>
      </c>
      <c r="K32" s="22"/>
      <c r="L32" s="44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27" customFormat="true" ht="14.4" hidden="false" customHeight="true" outlineLevel="0" collapsed="false">
      <c r="A33" s="22"/>
      <c r="B33" s="23"/>
      <c r="C33" s="22"/>
      <c r="D33" s="120" t="s">
        <v>36</v>
      </c>
      <c r="E33" s="31" t="s">
        <v>37</v>
      </c>
      <c r="F33" s="121" t="n">
        <f aca="false">ROUND((SUM(BE122:BE154)),  2)</f>
        <v>0</v>
      </c>
      <c r="G33" s="122"/>
      <c r="H33" s="122"/>
      <c r="I33" s="123" t="n">
        <v>0.2</v>
      </c>
      <c r="J33" s="121" t="n">
        <f aca="false">ROUND(((SUM(BE122:BE154))*I33),  2)</f>
        <v>0</v>
      </c>
      <c r="K33" s="22"/>
      <c r="L33" s="44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27" customFormat="true" ht="14.4" hidden="false" customHeight="true" outlineLevel="0" collapsed="false">
      <c r="A34" s="22"/>
      <c r="B34" s="23"/>
      <c r="C34" s="22"/>
      <c r="D34" s="22"/>
      <c r="E34" s="31" t="s">
        <v>38</v>
      </c>
      <c r="F34" s="121" t="n">
        <f aca="false">ROUND((SUM(BF122:BF154)),  2)</f>
        <v>0</v>
      </c>
      <c r="G34" s="122"/>
      <c r="H34" s="122"/>
      <c r="I34" s="123" t="n">
        <v>0.2</v>
      </c>
      <c r="J34" s="121" t="n">
        <f aca="false">ROUND(((SUM(BF122:BF154))*I34),  2)</f>
        <v>0</v>
      </c>
      <c r="K34" s="22"/>
      <c r="L34" s="44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27" customFormat="true" ht="14.4" hidden="true" customHeight="true" outlineLevel="0" collapsed="false">
      <c r="A35" s="22"/>
      <c r="B35" s="23"/>
      <c r="C35" s="22"/>
      <c r="D35" s="22"/>
      <c r="E35" s="15" t="s">
        <v>39</v>
      </c>
      <c r="F35" s="124" t="n">
        <f aca="false">ROUND((SUM(BG122:BG154)),  2)</f>
        <v>0</v>
      </c>
      <c r="G35" s="22"/>
      <c r="H35" s="22"/>
      <c r="I35" s="125" t="n">
        <v>0.2</v>
      </c>
      <c r="J35" s="124" t="n">
        <f aca="false">0</f>
        <v>0</v>
      </c>
      <c r="K35" s="22"/>
      <c r="L35" s="44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27" customFormat="true" ht="14.4" hidden="true" customHeight="true" outlineLevel="0" collapsed="false">
      <c r="A36" s="22"/>
      <c r="B36" s="23"/>
      <c r="C36" s="22"/>
      <c r="D36" s="22"/>
      <c r="E36" s="15" t="s">
        <v>40</v>
      </c>
      <c r="F36" s="124" t="n">
        <f aca="false">ROUND((SUM(BH122:BH154)),  2)</f>
        <v>0</v>
      </c>
      <c r="G36" s="22"/>
      <c r="H36" s="22"/>
      <c r="I36" s="125" t="n">
        <v>0.2</v>
      </c>
      <c r="J36" s="124" t="n">
        <f aca="false">0</f>
        <v>0</v>
      </c>
      <c r="K36" s="22"/>
      <c r="L36" s="44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27" customFormat="true" ht="14.4" hidden="true" customHeight="true" outlineLevel="0" collapsed="false">
      <c r="A37" s="22"/>
      <c r="B37" s="23"/>
      <c r="C37" s="22"/>
      <c r="D37" s="22"/>
      <c r="E37" s="31" t="s">
        <v>41</v>
      </c>
      <c r="F37" s="121" t="n">
        <f aca="false">ROUND((SUM(BI122:BI154)),  2)</f>
        <v>0</v>
      </c>
      <c r="G37" s="122"/>
      <c r="H37" s="122"/>
      <c r="I37" s="123" t="n">
        <v>0</v>
      </c>
      <c r="J37" s="121" t="n">
        <f aca="false">0</f>
        <v>0</v>
      </c>
      <c r="K37" s="22"/>
      <c r="L37" s="44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27" customFormat="true" ht="6.95" hidden="false" customHeight="true" outlineLevel="0" collapsed="false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44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27" customFormat="true" ht="25.45" hidden="false" customHeight="true" outlineLevel="0" collapsed="false">
      <c r="A39" s="22"/>
      <c r="B39" s="23"/>
      <c r="C39" s="126"/>
      <c r="D39" s="127" t="s">
        <v>42</v>
      </c>
      <c r="E39" s="68"/>
      <c r="F39" s="68"/>
      <c r="G39" s="128" t="s">
        <v>43</v>
      </c>
      <c r="H39" s="129" t="s">
        <v>44</v>
      </c>
      <c r="I39" s="68"/>
      <c r="J39" s="130" t="n">
        <f aca="false">SUM(J30:J37)</f>
        <v>0</v>
      </c>
      <c r="K39" s="131"/>
      <c r="L39" s="44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27" customFormat="true" ht="14.4" hidden="false" customHeight="true" outlineLevel="0" collapsed="false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44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7" customFormat="true" ht="14.4" hidden="false" customHeight="true" outlineLevel="0" collapsed="false">
      <c r="B50" s="44"/>
      <c r="D50" s="45" t="s">
        <v>45</v>
      </c>
      <c r="E50" s="46"/>
      <c r="F50" s="46"/>
      <c r="G50" s="45" t="s">
        <v>46</v>
      </c>
      <c r="H50" s="46"/>
      <c r="I50" s="46"/>
      <c r="J50" s="46"/>
      <c r="K50" s="46"/>
      <c r="L50" s="44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7" customFormat="true" ht="12.8" hidden="false" customHeight="false" outlineLevel="0" collapsed="false">
      <c r="A61" s="22"/>
      <c r="B61" s="23"/>
      <c r="C61" s="22"/>
      <c r="D61" s="47" t="s">
        <v>47</v>
      </c>
      <c r="E61" s="25"/>
      <c r="F61" s="132" t="s">
        <v>48</v>
      </c>
      <c r="G61" s="47" t="s">
        <v>47</v>
      </c>
      <c r="H61" s="25"/>
      <c r="I61" s="25"/>
      <c r="J61" s="133" t="s">
        <v>48</v>
      </c>
      <c r="K61" s="25"/>
      <c r="L61" s="44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7" customFormat="true" ht="12.8" hidden="false" customHeight="false" outlineLevel="0" collapsed="false">
      <c r="A65" s="22"/>
      <c r="B65" s="23"/>
      <c r="C65" s="22"/>
      <c r="D65" s="45" t="s">
        <v>49</v>
      </c>
      <c r="E65" s="48"/>
      <c r="F65" s="48"/>
      <c r="G65" s="45" t="s">
        <v>50</v>
      </c>
      <c r="H65" s="48"/>
      <c r="I65" s="48"/>
      <c r="J65" s="48"/>
      <c r="K65" s="48"/>
      <c r="L65" s="44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7" customFormat="true" ht="12.8" hidden="false" customHeight="false" outlineLevel="0" collapsed="false">
      <c r="A76" s="22"/>
      <c r="B76" s="23"/>
      <c r="C76" s="22"/>
      <c r="D76" s="47" t="s">
        <v>47</v>
      </c>
      <c r="E76" s="25"/>
      <c r="F76" s="132" t="s">
        <v>48</v>
      </c>
      <c r="G76" s="47" t="s">
        <v>47</v>
      </c>
      <c r="H76" s="25"/>
      <c r="I76" s="25"/>
      <c r="J76" s="133" t="s">
        <v>48</v>
      </c>
      <c r="K76" s="25"/>
      <c r="L76" s="44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27" customFormat="true" ht="14.4" hidden="false" customHeight="true" outlineLevel="0" collapsed="false">
      <c r="A77" s="22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81" s="27" customFormat="true" ht="6.95" hidden="false" customHeight="true" outlineLevel="0" collapsed="false">
      <c r="A81" s="22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27" customFormat="true" ht="24.95" hidden="false" customHeight="true" outlineLevel="0" collapsed="false">
      <c r="A82" s="22"/>
      <c r="B82" s="23"/>
      <c r="C82" s="7" t="s">
        <v>88</v>
      </c>
      <c r="D82" s="22"/>
      <c r="E82" s="22"/>
      <c r="F82" s="22"/>
      <c r="G82" s="22"/>
      <c r="H82" s="22"/>
      <c r="I82" s="22"/>
      <c r="J82" s="22"/>
      <c r="K82" s="22"/>
      <c r="L82" s="44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27" customFormat="true" ht="6.95" hidden="fals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44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27" customFormat="true" ht="12" hidden="false" customHeight="true" outlineLevel="0" collapsed="false">
      <c r="A84" s="22"/>
      <c r="B84" s="23"/>
      <c r="C84" s="15" t="s">
        <v>13</v>
      </c>
      <c r="D84" s="22"/>
      <c r="E84" s="22"/>
      <c r="F84" s="22"/>
      <c r="G84" s="22"/>
      <c r="H84" s="22"/>
      <c r="I84" s="22"/>
      <c r="J84" s="22"/>
      <c r="K84" s="22"/>
      <c r="L84" s="44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27" customFormat="true" ht="26.25" hidden="false" customHeight="true" outlineLevel="0" collapsed="false">
      <c r="A85" s="22"/>
      <c r="B85" s="23"/>
      <c r="C85" s="22"/>
      <c r="D85" s="22"/>
      <c r="E85" s="110" t="str">
        <f aca="false">E7</f>
        <v>Rekonštrukcia obecného objektu v obci Selce, SO-01 Obecný objekt</v>
      </c>
      <c r="F85" s="110"/>
      <c r="G85" s="110"/>
      <c r="H85" s="110"/>
      <c r="I85" s="22"/>
      <c r="J85" s="22"/>
      <c r="K85" s="22"/>
      <c r="L85" s="44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="27" customFormat="true" ht="12" hidden="false" customHeight="true" outlineLevel="0" collapsed="false">
      <c r="A86" s="22"/>
      <c r="B86" s="23"/>
      <c r="C86" s="15" t="s">
        <v>86</v>
      </c>
      <c r="D86" s="22"/>
      <c r="E86" s="22"/>
      <c r="F86" s="22"/>
      <c r="G86" s="22"/>
      <c r="H86" s="22"/>
      <c r="I86" s="22"/>
      <c r="J86" s="22"/>
      <c r="K86" s="22"/>
      <c r="L86" s="44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="27" customFormat="true" ht="16.5" hidden="false" customHeight="true" outlineLevel="0" collapsed="false">
      <c r="A87" s="22"/>
      <c r="B87" s="23"/>
      <c r="C87" s="22"/>
      <c r="D87" s="22"/>
      <c r="E87" s="58" t="str">
        <f aca="false">E9</f>
        <v>E - Elektroinštalácia</v>
      </c>
      <c r="F87" s="58"/>
      <c r="G87" s="58"/>
      <c r="H87" s="58"/>
      <c r="I87" s="22"/>
      <c r="J87" s="22"/>
      <c r="K87" s="22"/>
      <c r="L87" s="44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27" customFormat="true" ht="6.95" hidden="fals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44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7" customFormat="true" ht="12" hidden="false" customHeight="true" outlineLevel="0" collapsed="false">
      <c r="A89" s="22"/>
      <c r="B89" s="23"/>
      <c r="C89" s="15" t="s">
        <v>17</v>
      </c>
      <c r="D89" s="22"/>
      <c r="E89" s="22"/>
      <c r="F89" s="16" t="str">
        <f aca="false">F12</f>
        <v> </v>
      </c>
      <c r="G89" s="22"/>
      <c r="H89" s="22"/>
      <c r="I89" s="15" t="s">
        <v>19</v>
      </c>
      <c r="J89" s="111" t="str">
        <f aca="false">IF(J12="","",J12)</f>
        <v/>
      </c>
      <c r="K89" s="22"/>
      <c r="L89" s="44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27" customFormat="true" ht="6.95" hidden="false" customHeight="true" outlineLevel="0" collapsed="false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44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27" customFormat="true" ht="15.15" hidden="false" customHeight="true" outlineLevel="0" collapsed="false">
      <c r="A91" s="22"/>
      <c r="B91" s="23"/>
      <c r="C91" s="15" t="s">
        <v>20</v>
      </c>
      <c r="D91" s="22"/>
      <c r="E91" s="22"/>
      <c r="F91" s="16" t="str">
        <f aca="false">E15</f>
        <v>Obec Selce</v>
      </c>
      <c r="G91" s="22"/>
      <c r="H91" s="22"/>
      <c r="I91" s="15" t="s">
        <v>26</v>
      </c>
      <c r="J91" s="134" t="str">
        <f aca="false">E21</f>
        <v>Kotrle Antonín</v>
      </c>
      <c r="K91" s="22"/>
      <c r="L91" s="44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27" customFormat="true" ht="15.15" hidden="false" customHeight="true" outlineLevel="0" collapsed="false">
      <c r="A92" s="22"/>
      <c r="B92" s="23"/>
      <c r="C92" s="15" t="s">
        <v>24</v>
      </c>
      <c r="D92" s="22"/>
      <c r="E92" s="22"/>
      <c r="F92" s="16" t="str">
        <f aca="false">IF(E18="","",E18)</f>
        <v>Vyplň údaj</v>
      </c>
      <c r="G92" s="22"/>
      <c r="H92" s="22"/>
      <c r="I92" s="15" t="s">
        <v>30</v>
      </c>
      <c r="J92" s="134" t="str">
        <f aca="false">E24</f>
        <v> </v>
      </c>
      <c r="K92" s="22"/>
      <c r="L92" s="44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27" customFormat="true" ht="10.3" hidden="fals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44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27" customFormat="true" ht="29.3" hidden="false" customHeight="true" outlineLevel="0" collapsed="false">
      <c r="A94" s="22"/>
      <c r="B94" s="23"/>
      <c r="C94" s="135" t="s">
        <v>89</v>
      </c>
      <c r="D94" s="126"/>
      <c r="E94" s="126"/>
      <c r="F94" s="126"/>
      <c r="G94" s="126"/>
      <c r="H94" s="126"/>
      <c r="I94" s="126"/>
      <c r="J94" s="136" t="s">
        <v>90</v>
      </c>
      <c r="K94" s="126"/>
      <c r="L94" s="44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27" customFormat="true" ht="10.3" hidden="false" customHeight="true" outlineLevel="0" collapsed="false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44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27" customFormat="true" ht="22.8" hidden="false" customHeight="true" outlineLevel="0" collapsed="false">
      <c r="A96" s="22"/>
      <c r="B96" s="23"/>
      <c r="C96" s="137" t="s">
        <v>91</v>
      </c>
      <c r="D96" s="22"/>
      <c r="E96" s="22"/>
      <c r="F96" s="22"/>
      <c r="G96" s="22"/>
      <c r="H96" s="22"/>
      <c r="I96" s="22"/>
      <c r="J96" s="118" t="n">
        <f aca="false">J122</f>
        <v>0</v>
      </c>
      <c r="K96" s="22"/>
      <c r="L96" s="44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U96" s="3" t="s">
        <v>92</v>
      </c>
    </row>
    <row r="97" s="138" customFormat="true" ht="24.95" hidden="false" customHeight="true" outlineLevel="0" collapsed="false">
      <c r="B97" s="139"/>
      <c r="D97" s="140" t="s">
        <v>93</v>
      </c>
      <c r="E97" s="141"/>
      <c r="F97" s="141"/>
      <c r="G97" s="141"/>
      <c r="H97" s="141"/>
      <c r="I97" s="141"/>
      <c r="J97" s="142" t="n">
        <f aca="false">J123</f>
        <v>0</v>
      </c>
      <c r="L97" s="139"/>
    </row>
    <row r="98" s="143" customFormat="true" ht="19.95" hidden="false" customHeight="true" outlineLevel="0" collapsed="false">
      <c r="B98" s="144"/>
      <c r="D98" s="145" t="s">
        <v>94</v>
      </c>
      <c r="E98" s="146"/>
      <c r="F98" s="146"/>
      <c r="G98" s="146"/>
      <c r="H98" s="146"/>
      <c r="I98" s="146"/>
      <c r="J98" s="147" t="n">
        <f aca="false">J124</f>
        <v>0</v>
      </c>
      <c r="L98" s="144"/>
    </row>
    <row r="99" s="138" customFormat="true" ht="24.95" hidden="false" customHeight="true" outlineLevel="0" collapsed="false">
      <c r="B99" s="139"/>
      <c r="D99" s="140" t="s">
        <v>95</v>
      </c>
      <c r="E99" s="141"/>
      <c r="F99" s="141"/>
      <c r="G99" s="141"/>
      <c r="H99" s="141"/>
      <c r="I99" s="141"/>
      <c r="J99" s="142" t="n">
        <f aca="false">J127</f>
        <v>0</v>
      </c>
      <c r="L99" s="139"/>
    </row>
    <row r="100" s="143" customFormat="true" ht="19.95" hidden="false" customHeight="true" outlineLevel="0" collapsed="false">
      <c r="B100" s="144"/>
      <c r="D100" s="145" t="s">
        <v>96</v>
      </c>
      <c r="E100" s="146"/>
      <c r="F100" s="146"/>
      <c r="G100" s="146"/>
      <c r="H100" s="146"/>
      <c r="I100" s="146"/>
      <c r="J100" s="147" t="n">
        <f aca="false">J128</f>
        <v>0</v>
      </c>
      <c r="L100" s="144"/>
    </row>
    <row r="101" s="143" customFormat="true" ht="19.95" hidden="false" customHeight="true" outlineLevel="0" collapsed="false">
      <c r="B101" s="144"/>
      <c r="D101" s="145" t="s">
        <v>97</v>
      </c>
      <c r="E101" s="146"/>
      <c r="F101" s="146"/>
      <c r="G101" s="146"/>
      <c r="H101" s="146"/>
      <c r="I101" s="146"/>
      <c r="J101" s="147" t="n">
        <f aca="false">J146</f>
        <v>0</v>
      </c>
      <c r="L101" s="144"/>
    </row>
    <row r="102" s="138" customFormat="true" ht="24.95" hidden="false" customHeight="true" outlineLevel="0" collapsed="false">
      <c r="B102" s="139"/>
      <c r="D102" s="140" t="s">
        <v>98</v>
      </c>
      <c r="E102" s="141"/>
      <c r="F102" s="141"/>
      <c r="G102" s="141"/>
      <c r="H102" s="141"/>
      <c r="I102" s="141"/>
      <c r="J102" s="142" t="n">
        <f aca="false">J152</f>
        <v>0</v>
      </c>
      <c r="L102" s="139"/>
    </row>
    <row r="103" s="27" customFormat="true" ht="21.85" hidden="false" customHeight="true" outlineLevel="0" collapsed="false">
      <c r="A103" s="22"/>
      <c r="B103" s="23"/>
      <c r="C103" s="22"/>
      <c r="D103" s="22"/>
      <c r="E103" s="22"/>
      <c r="F103" s="22"/>
      <c r="G103" s="22"/>
      <c r="H103" s="22"/>
      <c r="I103" s="22"/>
      <c r="J103" s="22"/>
      <c r="K103" s="22"/>
      <c r="L103" s="44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="27" customFormat="true" ht="6.95" hidden="false" customHeight="true" outlineLevel="0" collapsed="false">
      <c r="A104" s="22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4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8" s="27" customFormat="true" ht="6.95" hidden="false" customHeight="true" outlineLevel="0" collapsed="false">
      <c r="A108" s="22"/>
      <c r="B108" s="51"/>
      <c r="C108" s="52"/>
      <c r="D108" s="52"/>
      <c r="E108" s="52"/>
      <c r="F108" s="52"/>
      <c r="G108" s="52"/>
      <c r="H108" s="52"/>
      <c r="I108" s="52"/>
      <c r="J108" s="52"/>
      <c r="K108" s="52"/>
      <c r="L108" s="44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="27" customFormat="true" ht="24.95" hidden="false" customHeight="true" outlineLevel="0" collapsed="false">
      <c r="A109" s="22"/>
      <c r="B109" s="23"/>
      <c r="C109" s="7" t="s">
        <v>99</v>
      </c>
      <c r="D109" s="22"/>
      <c r="E109" s="22"/>
      <c r="F109" s="22"/>
      <c r="G109" s="22"/>
      <c r="H109" s="22"/>
      <c r="I109" s="22"/>
      <c r="J109" s="22"/>
      <c r="K109" s="22"/>
      <c r="L109" s="44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="27" customFormat="true" ht="6.95" hidden="false" customHeight="true" outlineLevel="0" collapsed="false">
      <c r="A110" s="22"/>
      <c r="B110" s="23"/>
      <c r="C110" s="22"/>
      <c r="D110" s="22"/>
      <c r="E110" s="22"/>
      <c r="F110" s="22"/>
      <c r="G110" s="22"/>
      <c r="H110" s="22"/>
      <c r="I110" s="22"/>
      <c r="J110" s="22"/>
      <c r="K110" s="22"/>
      <c r="L110" s="44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="27" customFormat="true" ht="12" hidden="false" customHeight="true" outlineLevel="0" collapsed="false">
      <c r="A111" s="22"/>
      <c r="B111" s="23"/>
      <c r="C111" s="15" t="s">
        <v>13</v>
      </c>
      <c r="D111" s="22"/>
      <c r="E111" s="22"/>
      <c r="F111" s="22"/>
      <c r="G111" s="22"/>
      <c r="H111" s="22"/>
      <c r="I111" s="22"/>
      <c r="J111" s="22"/>
      <c r="K111" s="22"/>
      <c r="L111" s="44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="27" customFormat="true" ht="26.25" hidden="false" customHeight="true" outlineLevel="0" collapsed="false">
      <c r="A112" s="22"/>
      <c r="B112" s="23"/>
      <c r="C112" s="22"/>
      <c r="D112" s="22"/>
      <c r="E112" s="110" t="str">
        <f aca="false">E7</f>
        <v>Rekonštrukcia obecného objektu v obci Selce, SO-01 Obecný objekt</v>
      </c>
      <c r="F112" s="110"/>
      <c r="G112" s="110"/>
      <c r="H112" s="110"/>
      <c r="I112" s="22"/>
      <c r="J112" s="22"/>
      <c r="K112" s="22"/>
      <c r="L112" s="44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="27" customFormat="true" ht="12" hidden="false" customHeight="true" outlineLevel="0" collapsed="false">
      <c r="A113" s="22"/>
      <c r="B113" s="23"/>
      <c r="C113" s="15" t="s">
        <v>86</v>
      </c>
      <c r="D113" s="22"/>
      <c r="E113" s="22"/>
      <c r="F113" s="22"/>
      <c r="G113" s="22"/>
      <c r="H113" s="22"/>
      <c r="I113" s="22"/>
      <c r="J113" s="22"/>
      <c r="K113" s="22"/>
      <c r="L113" s="44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="27" customFormat="true" ht="16.5" hidden="false" customHeight="true" outlineLevel="0" collapsed="false">
      <c r="A114" s="22"/>
      <c r="B114" s="23"/>
      <c r="C114" s="22"/>
      <c r="D114" s="22"/>
      <c r="E114" s="58" t="str">
        <f aca="false">E9</f>
        <v>E - Elektroinštalácia</v>
      </c>
      <c r="F114" s="58"/>
      <c r="G114" s="58"/>
      <c r="H114" s="58"/>
      <c r="I114" s="22"/>
      <c r="J114" s="22"/>
      <c r="K114" s="22"/>
      <c r="L114" s="44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="27" customFormat="true" ht="6.95" hidden="false" customHeight="true" outlineLevel="0" collapsed="false">
      <c r="A115" s="22"/>
      <c r="B115" s="23"/>
      <c r="C115" s="22"/>
      <c r="D115" s="22"/>
      <c r="E115" s="22"/>
      <c r="F115" s="22"/>
      <c r="G115" s="22"/>
      <c r="H115" s="22"/>
      <c r="I115" s="22"/>
      <c r="J115" s="22"/>
      <c r="K115" s="22"/>
      <c r="L115" s="44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="27" customFormat="true" ht="12" hidden="false" customHeight="true" outlineLevel="0" collapsed="false">
      <c r="A116" s="22"/>
      <c r="B116" s="23"/>
      <c r="C116" s="15" t="s">
        <v>17</v>
      </c>
      <c r="D116" s="22"/>
      <c r="E116" s="22"/>
      <c r="F116" s="16" t="str">
        <f aca="false">F12</f>
        <v> </v>
      </c>
      <c r="G116" s="22"/>
      <c r="H116" s="22"/>
      <c r="I116" s="15" t="s">
        <v>19</v>
      </c>
      <c r="J116" s="111" t="str">
        <f aca="false">IF(J12="","",J12)</f>
        <v/>
      </c>
      <c r="K116" s="22"/>
      <c r="L116" s="44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="27" customFormat="true" ht="6.95" hidden="false" customHeight="true" outlineLevel="0" collapsed="false">
      <c r="A117" s="22"/>
      <c r="B117" s="23"/>
      <c r="C117" s="22"/>
      <c r="D117" s="22"/>
      <c r="E117" s="22"/>
      <c r="F117" s="22"/>
      <c r="G117" s="22"/>
      <c r="H117" s="22"/>
      <c r="I117" s="22"/>
      <c r="J117" s="22"/>
      <c r="K117" s="22"/>
      <c r="L117" s="44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="27" customFormat="true" ht="15.15" hidden="false" customHeight="true" outlineLevel="0" collapsed="false">
      <c r="A118" s="22"/>
      <c r="B118" s="23"/>
      <c r="C118" s="15" t="s">
        <v>20</v>
      </c>
      <c r="D118" s="22"/>
      <c r="E118" s="22"/>
      <c r="F118" s="16" t="str">
        <f aca="false">E15</f>
        <v>Obec Selce</v>
      </c>
      <c r="G118" s="22"/>
      <c r="H118" s="22"/>
      <c r="I118" s="15" t="s">
        <v>26</v>
      </c>
      <c r="J118" s="134" t="str">
        <f aca="false">E21</f>
        <v>Kotrle Antonín</v>
      </c>
      <c r="K118" s="22"/>
      <c r="L118" s="44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="27" customFormat="true" ht="15.15" hidden="false" customHeight="true" outlineLevel="0" collapsed="false">
      <c r="A119" s="22"/>
      <c r="B119" s="23"/>
      <c r="C119" s="15" t="s">
        <v>24</v>
      </c>
      <c r="D119" s="22"/>
      <c r="E119" s="22"/>
      <c r="F119" s="16" t="str">
        <f aca="false">IF(E18="","",E18)</f>
        <v>Vyplň údaj</v>
      </c>
      <c r="G119" s="22"/>
      <c r="H119" s="22"/>
      <c r="I119" s="15" t="s">
        <v>30</v>
      </c>
      <c r="J119" s="134" t="str">
        <f aca="false">E24</f>
        <v> </v>
      </c>
      <c r="K119" s="22"/>
      <c r="L119" s="44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="27" customFormat="true" ht="10.3" hidden="false" customHeight="true" outlineLevel="0" collapsed="false">
      <c r="A120" s="22"/>
      <c r="B120" s="23"/>
      <c r="C120" s="22"/>
      <c r="D120" s="22"/>
      <c r="E120" s="22"/>
      <c r="F120" s="22"/>
      <c r="G120" s="22"/>
      <c r="H120" s="22"/>
      <c r="I120" s="22"/>
      <c r="J120" s="22"/>
      <c r="K120" s="22"/>
      <c r="L120" s="44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="155" customFormat="true" ht="29.3" hidden="false" customHeight="true" outlineLevel="0" collapsed="false">
      <c r="A121" s="148"/>
      <c r="B121" s="149"/>
      <c r="C121" s="150" t="s">
        <v>100</v>
      </c>
      <c r="D121" s="151" t="s">
        <v>57</v>
      </c>
      <c r="E121" s="151" t="s">
        <v>53</v>
      </c>
      <c r="F121" s="151" t="s">
        <v>54</v>
      </c>
      <c r="G121" s="151" t="s">
        <v>101</v>
      </c>
      <c r="H121" s="151" t="s">
        <v>102</v>
      </c>
      <c r="I121" s="151" t="s">
        <v>103</v>
      </c>
      <c r="J121" s="152" t="s">
        <v>90</v>
      </c>
      <c r="K121" s="153" t="s">
        <v>104</v>
      </c>
      <c r="L121" s="154"/>
      <c r="M121" s="73"/>
      <c r="N121" s="74" t="s">
        <v>36</v>
      </c>
      <c r="O121" s="74" t="s">
        <v>105</v>
      </c>
      <c r="P121" s="74" t="s">
        <v>106</v>
      </c>
      <c r="Q121" s="74" t="s">
        <v>107</v>
      </c>
      <c r="R121" s="74" t="s">
        <v>108</v>
      </c>
      <c r="S121" s="74" t="s">
        <v>109</v>
      </c>
      <c r="T121" s="75" t="s">
        <v>110</v>
      </c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</row>
    <row r="122" s="27" customFormat="true" ht="22.8" hidden="false" customHeight="true" outlineLevel="0" collapsed="false">
      <c r="A122" s="22"/>
      <c r="B122" s="23"/>
      <c r="C122" s="81" t="s">
        <v>91</v>
      </c>
      <c r="D122" s="22"/>
      <c r="E122" s="22"/>
      <c r="F122" s="22"/>
      <c r="G122" s="22"/>
      <c r="H122" s="22"/>
      <c r="I122" s="22"/>
      <c r="J122" s="156" t="n">
        <f aca="false">BK122</f>
        <v>0</v>
      </c>
      <c r="K122" s="22"/>
      <c r="L122" s="23"/>
      <c r="M122" s="76"/>
      <c r="N122" s="63"/>
      <c r="O122" s="77"/>
      <c r="P122" s="157" t="n">
        <f aca="false">P123+P127+P152</f>
        <v>0</v>
      </c>
      <c r="Q122" s="77"/>
      <c r="R122" s="157" t="n">
        <f aca="false">R123+R127+R152</f>
        <v>0.01237</v>
      </c>
      <c r="S122" s="77"/>
      <c r="T122" s="158" t="n">
        <f aca="false">T123+T127+T152</f>
        <v>0.049</v>
      </c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T122" s="3" t="s">
        <v>71</v>
      </c>
      <c r="AU122" s="3" t="s">
        <v>92</v>
      </c>
      <c r="BK122" s="159" t="n">
        <f aca="false">BK123+BK127+BK152</f>
        <v>0</v>
      </c>
    </row>
    <row r="123" s="160" customFormat="true" ht="25.9" hidden="false" customHeight="true" outlineLevel="0" collapsed="false">
      <c r="B123" s="161"/>
      <c r="D123" s="162" t="s">
        <v>71</v>
      </c>
      <c r="E123" s="163" t="s">
        <v>111</v>
      </c>
      <c r="F123" s="163" t="s">
        <v>112</v>
      </c>
      <c r="I123" s="164"/>
      <c r="J123" s="165" t="n">
        <f aca="false">BK123</f>
        <v>0</v>
      </c>
      <c r="L123" s="161"/>
      <c r="M123" s="166"/>
      <c r="N123" s="167"/>
      <c r="O123" s="167"/>
      <c r="P123" s="168" t="n">
        <f aca="false">P124</f>
        <v>0</v>
      </c>
      <c r="Q123" s="167"/>
      <c r="R123" s="168" t="n">
        <f aca="false">R124</f>
        <v>0</v>
      </c>
      <c r="S123" s="167"/>
      <c r="T123" s="169" t="n">
        <f aca="false">T124</f>
        <v>0.049</v>
      </c>
      <c r="AR123" s="162" t="s">
        <v>80</v>
      </c>
      <c r="AT123" s="170" t="s">
        <v>71</v>
      </c>
      <c r="AU123" s="170" t="s">
        <v>72</v>
      </c>
      <c r="AY123" s="162" t="s">
        <v>113</v>
      </c>
      <c r="BK123" s="171" t="n">
        <f aca="false">BK124</f>
        <v>0</v>
      </c>
    </row>
    <row r="124" s="160" customFormat="true" ht="22.8" hidden="false" customHeight="true" outlineLevel="0" collapsed="false">
      <c r="B124" s="161"/>
      <c r="D124" s="162" t="s">
        <v>71</v>
      </c>
      <c r="E124" s="172" t="s">
        <v>114</v>
      </c>
      <c r="F124" s="172" t="s">
        <v>115</v>
      </c>
      <c r="I124" s="164"/>
      <c r="J124" s="173" t="n">
        <f aca="false">BK124</f>
        <v>0</v>
      </c>
      <c r="L124" s="161"/>
      <c r="M124" s="166"/>
      <c r="N124" s="167"/>
      <c r="O124" s="167"/>
      <c r="P124" s="168" t="n">
        <f aca="false">SUM(P125:P126)</f>
        <v>0</v>
      </c>
      <c r="Q124" s="167"/>
      <c r="R124" s="168" t="n">
        <f aca="false">SUM(R125:R126)</f>
        <v>0</v>
      </c>
      <c r="S124" s="167"/>
      <c r="T124" s="169" t="n">
        <f aca="false">SUM(T125:T126)</f>
        <v>0.049</v>
      </c>
      <c r="AR124" s="162" t="s">
        <v>80</v>
      </c>
      <c r="AT124" s="170" t="s">
        <v>71</v>
      </c>
      <c r="AU124" s="170" t="s">
        <v>80</v>
      </c>
      <c r="AY124" s="162" t="s">
        <v>113</v>
      </c>
      <c r="BK124" s="171" t="n">
        <f aca="false">SUM(BK125:BK126)</f>
        <v>0</v>
      </c>
    </row>
    <row r="125" s="27" customFormat="true" ht="24.15" hidden="false" customHeight="true" outlineLevel="0" collapsed="false">
      <c r="A125" s="22"/>
      <c r="B125" s="174"/>
      <c r="C125" s="175" t="s">
        <v>116</v>
      </c>
      <c r="D125" s="175" t="s">
        <v>117</v>
      </c>
      <c r="E125" s="176" t="s">
        <v>118</v>
      </c>
      <c r="F125" s="177" t="s">
        <v>119</v>
      </c>
      <c r="G125" s="178" t="s">
        <v>120</v>
      </c>
      <c r="H125" s="179" t="n">
        <v>1</v>
      </c>
      <c r="I125" s="180"/>
      <c r="J125" s="179" t="n">
        <f aca="false">ROUND(I125*H125,3)</f>
        <v>0</v>
      </c>
      <c r="K125" s="181"/>
      <c r="L125" s="23"/>
      <c r="M125" s="182"/>
      <c r="N125" s="183" t="s">
        <v>38</v>
      </c>
      <c r="O125" s="65"/>
      <c r="P125" s="184" t="n">
        <f aca="false">O125*H125</f>
        <v>0</v>
      </c>
      <c r="Q125" s="184" t="n">
        <v>0</v>
      </c>
      <c r="R125" s="184" t="n">
        <f aca="false">Q125*H125</f>
        <v>0</v>
      </c>
      <c r="S125" s="184" t="n">
        <v>0.001</v>
      </c>
      <c r="T125" s="185" t="n">
        <f aca="false">S125*H125</f>
        <v>0.001</v>
      </c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R125" s="186" t="s">
        <v>121</v>
      </c>
      <c r="AT125" s="186" t="s">
        <v>117</v>
      </c>
      <c r="AU125" s="186" t="s">
        <v>122</v>
      </c>
      <c r="AY125" s="3" t="s">
        <v>113</v>
      </c>
      <c r="BE125" s="187" t="n">
        <f aca="false">IF(N125="základná",J125,0)</f>
        <v>0</v>
      </c>
      <c r="BF125" s="187" t="n">
        <f aca="false">IF(N125="znížená",J125,0)</f>
        <v>0</v>
      </c>
      <c r="BG125" s="187" t="n">
        <f aca="false">IF(N125="zákl. prenesená",J125,0)</f>
        <v>0</v>
      </c>
      <c r="BH125" s="187" t="n">
        <f aca="false">IF(N125="zníž. prenesená",J125,0)</f>
        <v>0</v>
      </c>
      <c r="BI125" s="187" t="n">
        <f aca="false">IF(N125="nulová",J125,0)</f>
        <v>0</v>
      </c>
      <c r="BJ125" s="3" t="s">
        <v>122</v>
      </c>
      <c r="BK125" s="188" t="n">
        <f aca="false">ROUND(I125*H125,3)</f>
        <v>0</v>
      </c>
      <c r="BL125" s="3" t="s">
        <v>121</v>
      </c>
      <c r="BM125" s="186" t="s">
        <v>123</v>
      </c>
    </row>
    <row r="126" s="27" customFormat="true" ht="37.8" hidden="false" customHeight="true" outlineLevel="0" collapsed="false">
      <c r="A126" s="22"/>
      <c r="B126" s="174"/>
      <c r="C126" s="175" t="s">
        <v>124</v>
      </c>
      <c r="D126" s="175" t="s">
        <v>117</v>
      </c>
      <c r="E126" s="176" t="s">
        <v>125</v>
      </c>
      <c r="F126" s="177" t="s">
        <v>126</v>
      </c>
      <c r="G126" s="178" t="s">
        <v>127</v>
      </c>
      <c r="H126" s="179" t="n">
        <v>12</v>
      </c>
      <c r="I126" s="180"/>
      <c r="J126" s="179" t="n">
        <f aca="false">ROUND(I126*H126,3)</f>
        <v>0</v>
      </c>
      <c r="K126" s="181"/>
      <c r="L126" s="23"/>
      <c r="M126" s="182"/>
      <c r="N126" s="183" t="s">
        <v>38</v>
      </c>
      <c r="O126" s="65"/>
      <c r="P126" s="184" t="n">
        <f aca="false">O126*H126</f>
        <v>0</v>
      </c>
      <c r="Q126" s="184" t="n">
        <v>0</v>
      </c>
      <c r="R126" s="184" t="n">
        <f aca="false">Q126*H126</f>
        <v>0</v>
      </c>
      <c r="S126" s="184" t="n">
        <v>0.004</v>
      </c>
      <c r="T126" s="185" t="n">
        <f aca="false">S126*H126</f>
        <v>0.048</v>
      </c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R126" s="186" t="s">
        <v>121</v>
      </c>
      <c r="AT126" s="186" t="s">
        <v>117</v>
      </c>
      <c r="AU126" s="186" t="s">
        <v>122</v>
      </c>
      <c r="AY126" s="3" t="s">
        <v>113</v>
      </c>
      <c r="BE126" s="187" t="n">
        <f aca="false">IF(N126="základná",J126,0)</f>
        <v>0</v>
      </c>
      <c r="BF126" s="187" t="n">
        <f aca="false">IF(N126="znížená",J126,0)</f>
        <v>0</v>
      </c>
      <c r="BG126" s="187" t="n">
        <f aca="false">IF(N126="zákl. prenesená",J126,0)</f>
        <v>0</v>
      </c>
      <c r="BH126" s="187" t="n">
        <f aca="false">IF(N126="zníž. prenesená",J126,0)</f>
        <v>0</v>
      </c>
      <c r="BI126" s="187" t="n">
        <f aca="false">IF(N126="nulová",J126,0)</f>
        <v>0</v>
      </c>
      <c r="BJ126" s="3" t="s">
        <v>122</v>
      </c>
      <c r="BK126" s="188" t="n">
        <f aca="false">ROUND(I126*H126,3)</f>
        <v>0</v>
      </c>
      <c r="BL126" s="3" t="s">
        <v>121</v>
      </c>
      <c r="BM126" s="186" t="s">
        <v>128</v>
      </c>
    </row>
    <row r="127" s="160" customFormat="true" ht="25.9" hidden="false" customHeight="true" outlineLevel="0" collapsed="false">
      <c r="B127" s="161"/>
      <c r="D127" s="162" t="s">
        <v>71</v>
      </c>
      <c r="E127" s="163" t="s">
        <v>129</v>
      </c>
      <c r="F127" s="163" t="s">
        <v>130</v>
      </c>
      <c r="I127" s="164"/>
      <c r="J127" s="165" t="n">
        <f aca="false">BK127</f>
        <v>0</v>
      </c>
      <c r="L127" s="161"/>
      <c r="M127" s="166"/>
      <c r="N127" s="167"/>
      <c r="O127" s="167"/>
      <c r="P127" s="168" t="n">
        <f aca="false">P128+P146</f>
        <v>0</v>
      </c>
      <c r="Q127" s="167"/>
      <c r="R127" s="168" t="n">
        <f aca="false">R128+R146</f>
        <v>0.01237</v>
      </c>
      <c r="S127" s="167"/>
      <c r="T127" s="169" t="n">
        <f aca="false">T128+T146</f>
        <v>0</v>
      </c>
      <c r="AR127" s="162" t="s">
        <v>131</v>
      </c>
      <c r="AT127" s="170" t="s">
        <v>71</v>
      </c>
      <c r="AU127" s="170" t="s">
        <v>72</v>
      </c>
      <c r="AY127" s="162" t="s">
        <v>113</v>
      </c>
      <c r="BK127" s="171" t="n">
        <f aca="false">BK128+BK146</f>
        <v>0</v>
      </c>
    </row>
    <row r="128" s="160" customFormat="true" ht="22.8" hidden="false" customHeight="true" outlineLevel="0" collapsed="false">
      <c r="B128" s="161"/>
      <c r="D128" s="162" t="s">
        <v>71</v>
      </c>
      <c r="E128" s="172" t="s">
        <v>132</v>
      </c>
      <c r="F128" s="172" t="s">
        <v>133</v>
      </c>
      <c r="I128" s="164"/>
      <c r="J128" s="173" t="n">
        <f aca="false">BK128</f>
        <v>0</v>
      </c>
      <c r="L128" s="161"/>
      <c r="M128" s="166"/>
      <c r="N128" s="167"/>
      <c r="O128" s="167"/>
      <c r="P128" s="168" t="n">
        <f aca="false">SUM(P129:P145)</f>
        <v>0</v>
      </c>
      <c r="Q128" s="167"/>
      <c r="R128" s="168" t="n">
        <f aca="false">SUM(R129:R145)</f>
        <v>0.01237</v>
      </c>
      <c r="S128" s="167"/>
      <c r="T128" s="169" t="n">
        <f aca="false">SUM(T129:T145)</f>
        <v>0</v>
      </c>
      <c r="AR128" s="162" t="s">
        <v>131</v>
      </c>
      <c r="AT128" s="170" t="s">
        <v>71</v>
      </c>
      <c r="AU128" s="170" t="s">
        <v>80</v>
      </c>
      <c r="AY128" s="162" t="s">
        <v>113</v>
      </c>
      <c r="BK128" s="171" t="n">
        <f aca="false">SUM(BK129:BK145)</f>
        <v>0</v>
      </c>
    </row>
    <row r="129" s="27" customFormat="true" ht="21.75" hidden="false" customHeight="true" outlineLevel="0" collapsed="false">
      <c r="A129" s="22"/>
      <c r="B129" s="174"/>
      <c r="C129" s="175" t="s">
        <v>80</v>
      </c>
      <c r="D129" s="175" t="s">
        <v>117</v>
      </c>
      <c r="E129" s="176" t="s">
        <v>134</v>
      </c>
      <c r="F129" s="177" t="s">
        <v>135</v>
      </c>
      <c r="G129" s="178" t="s">
        <v>120</v>
      </c>
      <c r="H129" s="179" t="n">
        <v>1</v>
      </c>
      <c r="I129" s="180"/>
      <c r="J129" s="179" t="n">
        <f aca="false">ROUND(I129*H129,3)</f>
        <v>0</v>
      </c>
      <c r="K129" s="181"/>
      <c r="L129" s="23"/>
      <c r="M129" s="182"/>
      <c r="N129" s="183" t="s">
        <v>38</v>
      </c>
      <c r="O129" s="65"/>
      <c r="P129" s="184" t="n">
        <f aca="false">O129*H129</f>
        <v>0</v>
      </c>
      <c r="Q129" s="184" t="n">
        <v>0</v>
      </c>
      <c r="R129" s="184" t="n">
        <f aca="false">Q129*H129</f>
        <v>0</v>
      </c>
      <c r="S129" s="184" t="n">
        <v>0</v>
      </c>
      <c r="T129" s="185" t="n">
        <f aca="false">S129*H129</f>
        <v>0</v>
      </c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R129" s="186" t="s">
        <v>136</v>
      </c>
      <c r="AT129" s="186" t="s">
        <v>117</v>
      </c>
      <c r="AU129" s="186" t="s">
        <v>122</v>
      </c>
      <c r="AY129" s="3" t="s">
        <v>113</v>
      </c>
      <c r="BE129" s="187" t="n">
        <f aca="false">IF(N129="základná",J129,0)</f>
        <v>0</v>
      </c>
      <c r="BF129" s="187" t="n">
        <f aca="false">IF(N129="znížená",J129,0)</f>
        <v>0</v>
      </c>
      <c r="BG129" s="187" t="n">
        <f aca="false">IF(N129="zákl. prenesená",J129,0)</f>
        <v>0</v>
      </c>
      <c r="BH129" s="187" t="n">
        <f aca="false">IF(N129="zníž. prenesená",J129,0)</f>
        <v>0</v>
      </c>
      <c r="BI129" s="187" t="n">
        <f aca="false">IF(N129="nulová",J129,0)</f>
        <v>0</v>
      </c>
      <c r="BJ129" s="3" t="s">
        <v>122</v>
      </c>
      <c r="BK129" s="188" t="n">
        <f aca="false">ROUND(I129*H129,3)</f>
        <v>0</v>
      </c>
      <c r="BL129" s="3" t="s">
        <v>136</v>
      </c>
      <c r="BM129" s="186" t="s">
        <v>137</v>
      </c>
    </row>
    <row r="130" s="27" customFormat="true" ht="16.5" hidden="false" customHeight="true" outlineLevel="0" collapsed="false">
      <c r="A130" s="22"/>
      <c r="B130" s="174"/>
      <c r="C130" s="189" t="s">
        <v>122</v>
      </c>
      <c r="D130" s="189" t="s">
        <v>129</v>
      </c>
      <c r="E130" s="190" t="s">
        <v>138</v>
      </c>
      <c r="F130" s="191" t="s">
        <v>139</v>
      </c>
      <c r="G130" s="192" t="s">
        <v>120</v>
      </c>
      <c r="H130" s="193" t="n">
        <v>1</v>
      </c>
      <c r="I130" s="194"/>
      <c r="J130" s="193" t="n">
        <f aca="false">ROUND(I130*H130,3)</f>
        <v>0</v>
      </c>
      <c r="K130" s="195"/>
      <c r="L130" s="196"/>
      <c r="M130" s="197"/>
      <c r="N130" s="198" t="s">
        <v>38</v>
      </c>
      <c r="O130" s="65"/>
      <c r="P130" s="184" t="n">
        <f aca="false">O130*H130</f>
        <v>0</v>
      </c>
      <c r="Q130" s="184" t="n">
        <v>3E-005</v>
      </c>
      <c r="R130" s="184" t="n">
        <f aca="false">Q130*H130</f>
        <v>3E-005</v>
      </c>
      <c r="S130" s="184" t="n">
        <v>0</v>
      </c>
      <c r="T130" s="185" t="n">
        <f aca="false">S130*H130</f>
        <v>0</v>
      </c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R130" s="186" t="s">
        <v>140</v>
      </c>
      <c r="AT130" s="186" t="s">
        <v>129</v>
      </c>
      <c r="AU130" s="186" t="s">
        <v>122</v>
      </c>
      <c r="AY130" s="3" t="s">
        <v>113</v>
      </c>
      <c r="BE130" s="187" t="n">
        <f aca="false">IF(N130="základná",J130,0)</f>
        <v>0</v>
      </c>
      <c r="BF130" s="187" t="n">
        <f aca="false">IF(N130="znížená",J130,0)</f>
        <v>0</v>
      </c>
      <c r="BG130" s="187" t="n">
        <f aca="false">IF(N130="zákl. prenesená",J130,0)</f>
        <v>0</v>
      </c>
      <c r="BH130" s="187" t="n">
        <f aca="false">IF(N130="zníž. prenesená",J130,0)</f>
        <v>0</v>
      </c>
      <c r="BI130" s="187" t="n">
        <f aca="false">IF(N130="nulová",J130,0)</f>
        <v>0</v>
      </c>
      <c r="BJ130" s="3" t="s">
        <v>122</v>
      </c>
      <c r="BK130" s="188" t="n">
        <f aca="false">ROUND(I130*H130,3)</f>
        <v>0</v>
      </c>
      <c r="BL130" s="3" t="s">
        <v>140</v>
      </c>
      <c r="BM130" s="186" t="s">
        <v>141</v>
      </c>
    </row>
    <row r="131" s="27" customFormat="true" ht="24.15" hidden="false" customHeight="true" outlineLevel="0" collapsed="false">
      <c r="A131" s="22"/>
      <c r="B131" s="174"/>
      <c r="C131" s="175" t="s">
        <v>131</v>
      </c>
      <c r="D131" s="175" t="s">
        <v>117</v>
      </c>
      <c r="E131" s="176" t="s">
        <v>142</v>
      </c>
      <c r="F131" s="177" t="s">
        <v>143</v>
      </c>
      <c r="G131" s="178" t="s">
        <v>120</v>
      </c>
      <c r="H131" s="179" t="n">
        <v>2</v>
      </c>
      <c r="I131" s="180"/>
      <c r="J131" s="179" t="n">
        <f aca="false">ROUND(I131*H131,3)</f>
        <v>0</v>
      </c>
      <c r="K131" s="181"/>
      <c r="L131" s="23"/>
      <c r="M131" s="182"/>
      <c r="N131" s="183" t="s">
        <v>38</v>
      </c>
      <c r="O131" s="65"/>
      <c r="P131" s="184" t="n">
        <f aca="false">O131*H131</f>
        <v>0</v>
      </c>
      <c r="Q131" s="184" t="n">
        <v>0</v>
      </c>
      <c r="R131" s="184" t="n">
        <f aca="false">Q131*H131</f>
        <v>0</v>
      </c>
      <c r="S131" s="184" t="n">
        <v>0</v>
      </c>
      <c r="T131" s="185" t="n">
        <f aca="false">S131*H131</f>
        <v>0</v>
      </c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R131" s="186" t="s">
        <v>136</v>
      </c>
      <c r="AT131" s="186" t="s">
        <v>117</v>
      </c>
      <c r="AU131" s="186" t="s">
        <v>122</v>
      </c>
      <c r="AY131" s="3" t="s">
        <v>113</v>
      </c>
      <c r="BE131" s="187" t="n">
        <f aca="false">IF(N131="základná",J131,0)</f>
        <v>0</v>
      </c>
      <c r="BF131" s="187" t="n">
        <f aca="false">IF(N131="znížená",J131,0)</f>
        <v>0</v>
      </c>
      <c r="BG131" s="187" t="n">
        <f aca="false">IF(N131="zákl. prenesená",J131,0)</f>
        <v>0</v>
      </c>
      <c r="BH131" s="187" t="n">
        <f aca="false">IF(N131="zníž. prenesená",J131,0)</f>
        <v>0</v>
      </c>
      <c r="BI131" s="187" t="n">
        <f aca="false">IF(N131="nulová",J131,0)</f>
        <v>0</v>
      </c>
      <c r="BJ131" s="3" t="s">
        <v>122</v>
      </c>
      <c r="BK131" s="188" t="n">
        <f aca="false">ROUND(I131*H131,3)</f>
        <v>0</v>
      </c>
      <c r="BL131" s="3" t="s">
        <v>136</v>
      </c>
      <c r="BM131" s="186" t="s">
        <v>144</v>
      </c>
    </row>
    <row r="132" s="27" customFormat="true" ht="24.15" hidden="false" customHeight="true" outlineLevel="0" collapsed="false">
      <c r="A132" s="22"/>
      <c r="B132" s="174"/>
      <c r="C132" s="175" t="s">
        <v>121</v>
      </c>
      <c r="D132" s="175" t="s">
        <v>117</v>
      </c>
      <c r="E132" s="176" t="s">
        <v>145</v>
      </c>
      <c r="F132" s="177" t="s">
        <v>146</v>
      </c>
      <c r="G132" s="178" t="s">
        <v>120</v>
      </c>
      <c r="H132" s="179" t="n">
        <v>1</v>
      </c>
      <c r="I132" s="180"/>
      <c r="J132" s="179" t="n">
        <f aca="false">ROUND(I132*H132,3)</f>
        <v>0</v>
      </c>
      <c r="K132" s="181"/>
      <c r="L132" s="23"/>
      <c r="M132" s="182"/>
      <c r="N132" s="183" t="s">
        <v>38</v>
      </c>
      <c r="O132" s="65"/>
      <c r="P132" s="184" t="n">
        <f aca="false">O132*H132</f>
        <v>0</v>
      </c>
      <c r="Q132" s="184" t="n">
        <v>0</v>
      </c>
      <c r="R132" s="184" t="n">
        <f aca="false">Q132*H132</f>
        <v>0</v>
      </c>
      <c r="S132" s="184" t="n">
        <v>0</v>
      </c>
      <c r="T132" s="185" t="n">
        <f aca="false">S132*H132</f>
        <v>0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R132" s="186" t="s">
        <v>136</v>
      </c>
      <c r="AT132" s="186" t="s">
        <v>117</v>
      </c>
      <c r="AU132" s="186" t="s">
        <v>122</v>
      </c>
      <c r="AY132" s="3" t="s">
        <v>113</v>
      </c>
      <c r="BE132" s="187" t="n">
        <f aca="false">IF(N132="základná",J132,0)</f>
        <v>0</v>
      </c>
      <c r="BF132" s="187" t="n">
        <f aca="false">IF(N132="znížená",J132,0)</f>
        <v>0</v>
      </c>
      <c r="BG132" s="187" t="n">
        <f aca="false">IF(N132="zákl. prenesená",J132,0)</f>
        <v>0</v>
      </c>
      <c r="BH132" s="187" t="n">
        <f aca="false">IF(N132="zníž. prenesená",J132,0)</f>
        <v>0</v>
      </c>
      <c r="BI132" s="187" t="n">
        <f aca="false">IF(N132="nulová",J132,0)</f>
        <v>0</v>
      </c>
      <c r="BJ132" s="3" t="s">
        <v>122</v>
      </c>
      <c r="BK132" s="188" t="n">
        <f aca="false">ROUND(I132*H132,3)</f>
        <v>0</v>
      </c>
      <c r="BL132" s="3" t="s">
        <v>136</v>
      </c>
      <c r="BM132" s="186" t="s">
        <v>147</v>
      </c>
    </row>
    <row r="133" s="27" customFormat="true" ht="24.15" hidden="false" customHeight="true" outlineLevel="0" collapsed="false">
      <c r="A133" s="22"/>
      <c r="B133" s="174"/>
      <c r="C133" s="175" t="s">
        <v>148</v>
      </c>
      <c r="D133" s="175" t="s">
        <v>117</v>
      </c>
      <c r="E133" s="176" t="s">
        <v>149</v>
      </c>
      <c r="F133" s="177" t="s">
        <v>150</v>
      </c>
      <c r="G133" s="178" t="s">
        <v>120</v>
      </c>
      <c r="H133" s="179" t="n">
        <v>1</v>
      </c>
      <c r="I133" s="180"/>
      <c r="J133" s="179" t="n">
        <f aca="false">ROUND(I133*H133,3)</f>
        <v>0</v>
      </c>
      <c r="K133" s="181"/>
      <c r="L133" s="23"/>
      <c r="M133" s="182"/>
      <c r="N133" s="183" t="s">
        <v>38</v>
      </c>
      <c r="O133" s="65"/>
      <c r="P133" s="184" t="n">
        <f aca="false">O133*H133</f>
        <v>0</v>
      </c>
      <c r="Q133" s="184" t="n">
        <v>0</v>
      </c>
      <c r="R133" s="184" t="n">
        <f aca="false">Q133*H133</f>
        <v>0</v>
      </c>
      <c r="S133" s="184" t="n">
        <v>0</v>
      </c>
      <c r="T133" s="185" t="n">
        <f aca="false">S133*H133</f>
        <v>0</v>
      </c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R133" s="186" t="s">
        <v>136</v>
      </c>
      <c r="AT133" s="186" t="s">
        <v>117</v>
      </c>
      <c r="AU133" s="186" t="s">
        <v>122</v>
      </c>
      <c r="AY133" s="3" t="s">
        <v>113</v>
      </c>
      <c r="BE133" s="187" t="n">
        <f aca="false">IF(N133="základná",J133,0)</f>
        <v>0</v>
      </c>
      <c r="BF133" s="187" t="n">
        <f aca="false">IF(N133="znížená",J133,0)</f>
        <v>0</v>
      </c>
      <c r="BG133" s="187" t="n">
        <f aca="false">IF(N133="zákl. prenesená",J133,0)</f>
        <v>0</v>
      </c>
      <c r="BH133" s="187" t="n">
        <f aca="false">IF(N133="zníž. prenesená",J133,0)</f>
        <v>0</v>
      </c>
      <c r="BI133" s="187" t="n">
        <f aca="false">IF(N133="nulová",J133,0)</f>
        <v>0</v>
      </c>
      <c r="BJ133" s="3" t="s">
        <v>122</v>
      </c>
      <c r="BK133" s="188" t="n">
        <f aca="false">ROUND(I133*H133,3)</f>
        <v>0</v>
      </c>
      <c r="BL133" s="3" t="s">
        <v>136</v>
      </c>
      <c r="BM133" s="186" t="s">
        <v>151</v>
      </c>
    </row>
    <row r="134" s="27" customFormat="true" ht="37.8" hidden="false" customHeight="true" outlineLevel="0" collapsed="false">
      <c r="A134" s="22"/>
      <c r="B134" s="174"/>
      <c r="C134" s="189" t="s">
        <v>152</v>
      </c>
      <c r="D134" s="189" t="s">
        <v>129</v>
      </c>
      <c r="E134" s="190" t="s">
        <v>153</v>
      </c>
      <c r="F134" s="191" t="s">
        <v>154</v>
      </c>
      <c r="G134" s="192" t="s">
        <v>120</v>
      </c>
      <c r="H134" s="193" t="n">
        <v>1</v>
      </c>
      <c r="I134" s="194"/>
      <c r="J134" s="193" t="n">
        <f aca="false">ROUND(I134*H134,3)</f>
        <v>0</v>
      </c>
      <c r="K134" s="195"/>
      <c r="L134" s="196"/>
      <c r="M134" s="197"/>
      <c r="N134" s="198" t="s">
        <v>38</v>
      </c>
      <c r="O134" s="65"/>
      <c r="P134" s="184" t="n">
        <f aca="false">O134*H134</f>
        <v>0</v>
      </c>
      <c r="Q134" s="184" t="n">
        <v>0.00031</v>
      </c>
      <c r="R134" s="184" t="n">
        <f aca="false">Q134*H134</f>
        <v>0.00031</v>
      </c>
      <c r="S134" s="184" t="n">
        <v>0</v>
      </c>
      <c r="T134" s="185" t="n">
        <f aca="false">S134*H134</f>
        <v>0</v>
      </c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R134" s="186" t="s">
        <v>140</v>
      </c>
      <c r="AT134" s="186" t="s">
        <v>129</v>
      </c>
      <c r="AU134" s="186" t="s">
        <v>122</v>
      </c>
      <c r="AY134" s="3" t="s">
        <v>113</v>
      </c>
      <c r="BE134" s="187" t="n">
        <f aca="false">IF(N134="základná",J134,0)</f>
        <v>0</v>
      </c>
      <c r="BF134" s="187" t="n">
        <f aca="false">IF(N134="znížená",J134,0)</f>
        <v>0</v>
      </c>
      <c r="BG134" s="187" t="n">
        <f aca="false">IF(N134="zákl. prenesená",J134,0)</f>
        <v>0</v>
      </c>
      <c r="BH134" s="187" t="n">
        <f aca="false">IF(N134="zníž. prenesená",J134,0)</f>
        <v>0</v>
      </c>
      <c r="BI134" s="187" t="n">
        <f aca="false">IF(N134="nulová",J134,0)</f>
        <v>0</v>
      </c>
      <c r="BJ134" s="3" t="s">
        <v>122</v>
      </c>
      <c r="BK134" s="188" t="n">
        <f aca="false">ROUND(I134*H134,3)</f>
        <v>0</v>
      </c>
      <c r="BL134" s="3" t="s">
        <v>140</v>
      </c>
      <c r="BM134" s="186" t="s">
        <v>155</v>
      </c>
    </row>
    <row r="135" s="27" customFormat="true" ht="16.5" hidden="false" customHeight="true" outlineLevel="0" collapsed="false">
      <c r="A135" s="22"/>
      <c r="B135" s="174"/>
      <c r="C135" s="175" t="s">
        <v>156</v>
      </c>
      <c r="D135" s="175" t="s">
        <v>117</v>
      </c>
      <c r="E135" s="176" t="s">
        <v>157</v>
      </c>
      <c r="F135" s="177" t="s">
        <v>158</v>
      </c>
      <c r="G135" s="178" t="s">
        <v>120</v>
      </c>
      <c r="H135" s="179" t="n">
        <v>1</v>
      </c>
      <c r="I135" s="180"/>
      <c r="J135" s="179" t="n">
        <f aca="false">ROUND(I135*H135,3)</f>
        <v>0</v>
      </c>
      <c r="K135" s="181"/>
      <c r="L135" s="23"/>
      <c r="M135" s="182"/>
      <c r="N135" s="183" t="s">
        <v>38</v>
      </c>
      <c r="O135" s="65"/>
      <c r="P135" s="184" t="n">
        <f aca="false">O135*H135</f>
        <v>0</v>
      </c>
      <c r="Q135" s="184" t="n">
        <v>0</v>
      </c>
      <c r="R135" s="184" t="n">
        <f aca="false">Q135*H135</f>
        <v>0</v>
      </c>
      <c r="S135" s="184" t="n">
        <v>0</v>
      </c>
      <c r="T135" s="185" t="n">
        <f aca="false">S135*H135</f>
        <v>0</v>
      </c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R135" s="186" t="s">
        <v>136</v>
      </c>
      <c r="AT135" s="186" t="s">
        <v>117</v>
      </c>
      <c r="AU135" s="186" t="s">
        <v>122</v>
      </c>
      <c r="AY135" s="3" t="s">
        <v>113</v>
      </c>
      <c r="BE135" s="187" t="n">
        <f aca="false">IF(N135="základná",J135,0)</f>
        <v>0</v>
      </c>
      <c r="BF135" s="187" t="n">
        <f aca="false">IF(N135="znížená",J135,0)</f>
        <v>0</v>
      </c>
      <c r="BG135" s="187" t="n">
        <f aca="false">IF(N135="zákl. prenesená",J135,0)</f>
        <v>0</v>
      </c>
      <c r="BH135" s="187" t="n">
        <f aca="false">IF(N135="zníž. prenesená",J135,0)</f>
        <v>0</v>
      </c>
      <c r="BI135" s="187" t="n">
        <f aca="false">IF(N135="nulová",J135,0)</f>
        <v>0</v>
      </c>
      <c r="BJ135" s="3" t="s">
        <v>122</v>
      </c>
      <c r="BK135" s="188" t="n">
        <f aca="false">ROUND(I135*H135,3)</f>
        <v>0</v>
      </c>
      <c r="BL135" s="3" t="s">
        <v>136</v>
      </c>
      <c r="BM135" s="186" t="s">
        <v>159</v>
      </c>
    </row>
    <row r="136" s="27" customFormat="true" ht="21.75" hidden="false" customHeight="true" outlineLevel="0" collapsed="false">
      <c r="A136" s="22"/>
      <c r="B136" s="174"/>
      <c r="C136" s="189" t="s">
        <v>160</v>
      </c>
      <c r="D136" s="189" t="s">
        <v>129</v>
      </c>
      <c r="E136" s="190" t="s">
        <v>161</v>
      </c>
      <c r="F136" s="191" t="s">
        <v>162</v>
      </c>
      <c r="G136" s="192" t="s">
        <v>120</v>
      </c>
      <c r="H136" s="193" t="n">
        <v>1</v>
      </c>
      <c r="I136" s="194"/>
      <c r="J136" s="193" t="n">
        <f aca="false">ROUND(I136*H136,3)</f>
        <v>0</v>
      </c>
      <c r="K136" s="195"/>
      <c r="L136" s="196"/>
      <c r="M136" s="197"/>
      <c r="N136" s="198" t="s">
        <v>38</v>
      </c>
      <c r="O136" s="65"/>
      <c r="P136" s="184" t="n">
        <f aca="false">O136*H136</f>
        <v>0</v>
      </c>
      <c r="Q136" s="184" t="n">
        <v>0.00016</v>
      </c>
      <c r="R136" s="184" t="n">
        <f aca="false">Q136*H136</f>
        <v>0.00016</v>
      </c>
      <c r="S136" s="184" t="n">
        <v>0</v>
      </c>
      <c r="T136" s="185" t="n">
        <f aca="false">S136*H136</f>
        <v>0</v>
      </c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R136" s="186" t="s">
        <v>140</v>
      </c>
      <c r="AT136" s="186" t="s">
        <v>129</v>
      </c>
      <c r="AU136" s="186" t="s">
        <v>122</v>
      </c>
      <c r="AY136" s="3" t="s">
        <v>113</v>
      </c>
      <c r="BE136" s="187" t="n">
        <f aca="false">IF(N136="základná",J136,0)</f>
        <v>0</v>
      </c>
      <c r="BF136" s="187" t="n">
        <f aca="false">IF(N136="znížená",J136,0)</f>
        <v>0</v>
      </c>
      <c r="BG136" s="187" t="n">
        <f aca="false">IF(N136="zákl. prenesená",J136,0)</f>
        <v>0</v>
      </c>
      <c r="BH136" s="187" t="n">
        <f aca="false">IF(N136="zníž. prenesená",J136,0)</f>
        <v>0</v>
      </c>
      <c r="BI136" s="187" t="n">
        <f aca="false">IF(N136="nulová",J136,0)</f>
        <v>0</v>
      </c>
      <c r="BJ136" s="3" t="s">
        <v>122</v>
      </c>
      <c r="BK136" s="188" t="n">
        <f aca="false">ROUND(I136*H136,3)</f>
        <v>0</v>
      </c>
      <c r="BL136" s="3" t="s">
        <v>140</v>
      </c>
      <c r="BM136" s="186" t="s">
        <v>163</v>
      </c>
    </row>
    <row r="137" s="27" customFormat="true" ht="16.5" hidden="false" customHeight="true" outlineLevel="0" collapsed="false">
      <c r="A137" s="22"/>
      <c r="B137" s="174"/>
      <c r="C137" s="175" t="s">
        <v>164</v>
      </c>
      <c r="D137" s="175" t="s">
        <v>117</v>
      </c>
      <c r="E137" s="176" t="s">
        <v>165</v>
      </c>
      <c r="F137" s="177" t="s">
        <v>166</v>
      </c>
      <c r="G137" s="178" t="s">
        <v>120</v>
      </c>
      <c r="H137" s="179" t="n">
        <v>1</v>
      </c>
      <c r="I137" s="180"/>
      <c r="J137" s="179" t="n">
        <f aca="false">ROUND(I137*H137,3)</f>
        <v>0</v>
      </c>
      <c r="K137" s="181"/>
      <c r="L137" s="23"/>
      <c r="M137" s="182"/>
      <c r="N137" s="183" t="s">
        <v>38</v>
      </c>
      <c r="O137" s="65"/>
      <c r="P137" s="184" t="n">
        <f aca="false">O137*H137</f>
        <v>0</v>
      </c>
      <c r="Q137" s="184" t="n">
        <v>0</v>
      </c>
      <c r="R137" s="184" t="n">
        <f aca="false">Q137*H137</f>
        <v>0</v>
      </c>
      <c r="S137" s="184" t="n">
        <v>0</v>
      </c>
      <c r="T137" s="185" t="n">
        <f aca="false">S137*H137</f>
        <v>0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R137" s="186" t="s">
        <v>136</v>
      </c>
      <c r="AT137" s="186" t="s">
        <v>117</v>
      </c>
      <c r="AU137" s="186" t="s">
        <v>122</v>
      </c>
      <c r="AY137" s="3" t="s">
        <v>113</v>
      </c>
      <c r="BE137" s="187" t="n">
        <f aca="false">IF(N137="základná",J137,0)</f>
        <v>0</v>
      </c>
      <c r="BF137" s="187" t="n">
        <f aca="false">IF(N137="znížená",J137,0)</f>
        <v>0</v>
      </c>
      <c r="BG137" s="187" t="n">
        <f aca="false">IF(N137="zákl. prenesená",J137,0)</f>
        <v>0</v>
      </c>
      <c r="BH137" s="187" t="n">
        <f aca="false">IF(N137="zníž. prenesená",J137,0)</f>
        <v>0</v>
      </c>
      <c r="BI137" s="187" t="n">
        <f aca="false">IF(N137="nulová",J137,0)</f>
        <v>0</v>
      </c>
      <c r="BJ137" s="3" t="s">
        <v>122</v>
      </c>
      <c r="BK137" s="188" t="n">
        <f aca="false">ROUND(I137*H137,3)</f>
        <v>0</v>
      </c>
      <c r="BL137" s="3" t="s">
        <v>136</v>
      </c>
      <c r="BM137" s="186" t="s">
        <v>167</v>
      </c>
    </row>
    <row r="138" s="27" customFormat="true" ht="21.75" hidden="false" customHeight="true" outlineLevel="0" collapsed="false">
      <c r="A138" s="22"/>
      <c r="B138" s="174"/>
      <c r="C138" s="189" t="s">
        <v>168</v>
      </c>
      <c r="D138" s="189" t="s">
        <v>129</v>
      </c>
      <c r="E138" s="190" t="s">
        <v>169</v>
      </c>
      <c r="F138" s="191" t="s">
        <v>170</v>
      </c>
      <c r="G138" s="192" t="s">
        <v>120</v>
      </c>
      <c r="H138" s="193" t="n">
        <v>1</v>
      </c>
      <c r="I138" s="194"/>
      <c r="J138" s="193" t="n">
        <f aca="false">ROUND(I138*H138,3)</f>
        <v>0</v>
      </c>
      <c r="K138" s="195"/>
      <c r="L138" s="196"/>
      <c r="M138" s="197"/>
      <c r="N138" s="198" t="s">
        <v>38</v>
      </c>
      <c r="O138" s="65"/>
      <c r="P138" s="184" t="n">
        <f aca="false">O138*H138</f>
        <v>0</v>
      </c>
      <c r="Q138" s="184" t="n">
        <v>0.00043</v>
      </c>
      <c r="R138" s="184" t="n">
        <f aca="false">Q138*H138</f>
        <v>0.00043</v>
      </c>
      <c r="S138" s="184" t="n">
        <v>0</v>
      </c>
      <c r="T138" s="185" t="n">
        <f aca="false">S138*H138</f>
        <v>0</v>
      </c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R138" s="186" t="s">
        <v>140</v>
      </c>
      <c r="AT138" s="186" t="s">
        <v>129</v>
      </c>
      <c r="AU138" s="186" t="s">
        <v>122</v>
      </c>
      <c r="AY138" s="3" t="s">
        <v>113</v>
      </c>
      <c r="BE138" s="187" t="n">
        <f aca="false">IF(N138="základná",J138,0)</f>
        <v>0</v>
      </c>
      <c r="BF138" s="187" t="n">
        <f aca="false">IF(N138="znížená",J138,0)</f>
        <v>0</v>
      </c>
      <c r="BG138" s="187" t="n">
        <f aca="false">IF(N138="zákl. prenesená",J138,0)</f>
        <v>0</v>
      </c>
      <c r="BH138" s="187" t="n">
        <f aca="false">IF(N138="zníž. prenesená",J138,0)</f>
        <v>0</v>
      </c>
      <c r="BI138" s="187" t="n">
        <f aca="false">IF(N138="nulová",J138,0)</f>
        <v>0</v>
      </c>
      <c r="BJ138" s="3" t="s">
        <v>122</v>
      </c>
      <c r="BK138" s="188" t="n">
        <f aca="false">ROUND(I138*H138,3)</f>
        <v>0</v>
      </c>
      <c r="BL138" s="3" t="s">
        <v>140</v>
      </c>
      <c r="BM138" s="186" t="s">
        <v>171</v>
      </c>
    </row>
    <row r="139" s="27" customFormat="true" ht="16.5" hidden="false" customHeight="true" outlineLevel="0" collapsed="false">
      <c r="A139" s="22"/>
      <c r="B139" s="174"/>
      <c r="C139" s="175" t="s">
        <v>172</v>
      </c>
      <c r="D139" s="175" t="s">
        <v>117</v>
      </c>
      <c r="E139" s="176" t="s">
        <v>173</v>
      </c>
      <c r="F139" s="177" t="s">
        <v>174</v>
      </c>
      <c r="G139" s="178" t="s">
        <v>120</v>
      </c>
      <c r="H139" s="179" t="n">
        <v>2</v>
      </c>
      <c r="I139" s="180"/>
      <c r="J139" s="179" t="n">
        <f aca="false">ROUND(I139*H139,3)</f>
        <v>0</v>
      </c>
      <c r="K139" s="181"/>
      <c r="L139" s="23"/>
      <c r="M139" s="182"/>
      <c r="N139" s="183" t="s">
        <v>38</v>
      </c>
      <c r="O139" s="65"/>
      <c r="P139" s="184" t="n">
        <f aca="false">O139*H139</f>
        <v>0</v>
      </c>
      <c r="Q139" s="184" t="n">
        <v>0</v>
      </c>
      <c r="R139" s="184" t="n">
        <f aca="false">Q139*H139</f>
        <v>0</v>
      </c>
      <c r="S139" s="184" t="n">
        <v>0</v>
      </c>
      <c r="T139" s="185" t="n">
        <f aca="false">S139*H139</f>
        <v>0</v>
      </c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R139" s="186" t="s">
        <v>136</v>
      </c>
      <c r="AT139" s="186" t="s">
        <v>117</v>
      </c>
      <c r="AU139" s="186" t="s">
        <v>122</v>
      </c>
      <c r="AY139" s="3" t="s">
        <v>113</v>
      </c>
      <c r="BE139" s="187" t="n">
        <f aca="false">IF(N139="základná",J139,0)</f>
        <v>0</v>
      </c>
      <c r="BF139" s="187" t="n">
        <f aca="false">IF(N139="znížená",J139,0)</f>
        <v>0</v>
      </c>
      <c r="BG139" s="187" t="n">
        <f aca="false">IF(N139="zákl. prenesená",J139,0)</f>
        <v>0</v>
      </c>
      <c r="BH139" s="187" t="n">
        <f aca="false">IF(N139="zníž. prenesená",J139,0)</f>
        <v>0</v>
      </c>
      <c r="BI139" s="187" t="n">
        <f aca="false">IF(N139="nulová",J139,0)</f>
        <v>0</v>
      </c>
      <c r="BJ139" s="3" t="s">
        <v>122</v>
      </c>
      <c r="BK139" s="188" t="n">
        <f aca="false">ROUND(I139*H139,3)</f>
        <v>0</v>
      </c>
      <c r="BL139" s="3" t="s">
        <v>136</v>
      </c>
      <c r="BM139" s="186" t="s">
        <v>175</v>
      </c>
    </row>
    <row r="140" s="27" customFormat="true" ht="21.75" hidden="false" customHeight="true" outlineLevel="0" collapsed="false">
      <c r="A140" s="22"/>
      <c r="B140" s="174"/>
      <c r="C140" s="175" t="s">
        <v>176</v>
      </c>
      <c r="D140" s="175" t="s">
        <v>117</v>
      </c>
      <c r="E140" s="176" t="s">
        <v>177</v>
      </c>
      <c r="F140" s="177" t="s">
        <v>178</v>
      </c>
      <c r="G140" s="178" t="s">
        <v>127</v>
      </c>
      <c r="H140" s="179" t="n">
        <v>22</v>
      </c>
      <c r="I140" s="180"/>
      <c r="J140" s="179" t="n">
        <f aca="false">ROUND(I140*H140,3)</f>
        <v>0</v>
      </c>
      <c r="K140" s="181"/>
      <c r="L140" s="23"/>
      <c r="M140" s="182"/>
      <c r="N140" s="183" t="s">
        <v>38</v>
      </c>
      <c r="O140" s="65"/>
      <c r="P140" s="184" t="n">
        <f aca="false">O140*H140</f>
        <v>0</v>
      </c>
      <c r="Q140" s="184" t="n">
        <v>0</v>
      </c>
      <c r="R140" s="184" t="n">
        <f aca="false">Q140*H140</f>
        <v>0</v>
      </c>
      <c r="S140" s="184" t="n">
        <v>0</v>
      </c>
      <c r="T140" s="185" t="n">
        <f aca="false">S140*H140</f>
        <v>0</v>
      </c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R140" s="186" t="s">
        <v>136</v>
      </c>
      <c r="AT140" s="186" t="s">
        <v>117</v>
      </c>
      <c r="AU140" s="186" t="s">
        <v>122</v>
      </c>
      <c r="AY140" s="3" t="s">
        <v>113</v>
      </c>
      <c r="BE140" s="187" t="n">
        <f aca="false">IF(N140="základná",J140,0)</f>
        <v>0</v>
      </c>
      <c r="BF140" s="187" t="n">
        <f aca="false">IF(N140="znížená",J140,0)</f>
        <v>0</v>
      </c>
      <c r="BG140" s="187" t="n">
        <f aca="false">IF(N140="zákl. prenesená",J140,0)</f>
        <v>0</v>
      </c>
      <c r="BH140" s="187" t="n">
        <f aca="false">IF(N140="zníž. prenesená",J140,0)</f>
        <v>0</v>
      </c>
      <c r="BI140" s="187" t="n">
        <f aca="false">IF(N140="nulová",J140,0)</f>
        <v>0</v>
      </c>
      <c r="BJ140" s="3" t="s">
        <v>122</v>
      </c>
      <c r="BK140" s="188" t="n">
        <f aca="false">ROUND(I140*H140,3)</f>
        <v>0</v>
      </c>
      <c r="BL140" s="3" t="s">
        <v>136</v>
      </c>
      <c r="BM140" s="186" t="s">
        <v>179</v>
      </c>
    </row>
    <row r="141" s="27" customFormat="true" ht="16.5" hidden="false" customHeight="true" outlineLevel="0" collapsed="false">
      <c r="A141" s="22"/>
      <c r="B141" s="174"/>
      <c r="C141" s="189" t="s">
        <v>180</v>
      </c>
      <c r="D141" s="189" t="s">
        <v>129</v>
      </c>
      <c r="E141" s="190" t="s">
        <v>181</v>
      </c>
      <c r="F141" s="191" t="s">
        <v>182</v>
      </c>
      <c r="G141" s="192" t="s">
        <v>127</v>
      </c>
      <c r="H141" s="193" t="n">
        <v>22</v>
      </c>
      <c r="I141" s="194"/>
      <c r="J141" s="193" t="n">
        <f aca="false">ROUND(I141*H141,3)</f>
        <v>0</v>
      </c>
      <c r="K141" s="195"/>
      <c r="L141" s="196"/>
      <c r="M141" s="197"/>
      <c r="N141" s="198" t="s">
        <v>38</v>
      </c>
      <c r="O141" s="65"/>
      <c r="P141" s="184" t="n">
        <f aca="false">O141*H141</f>
        <v>0</v>
      </c>
      <c r="Q141" s="184" t="n">
        <v>0.00014</v>
      </c>
      <c r="R141" s="184" t="n">
        <f aca="false">Q141*H141</f>
        <v>0.00308</v>
      </c>
      <c r="S141" s="184" t="n">
        <v>0</v>
      </c>
      <c r="T141" s="185" t="n">
        <f aca="false">S141*H141</f>
        <v>0</v>
      </c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R141" s="186" t="s">
        <v>140</v>
      </c>
      <c r="AT141" s="186" t="s">
        <v>129</v>
      </c>
      <c r="AU141" s="186" t="s">
        <v>122</v>
      </c>
      <c r="AY141" s="3" t="s">
        <v>113</v>
      </c>
      <c r="BE141" s="187" t="n">
        <f aca="false">IF(N141="základná",J141,0)</f>
        <v>0</v>
      </c>
      <c r="BF141" s="187" t="n">
        <f aca="false">IF(N141="znížená",J141,0)</f>
        <v>0</v>
      </c>
      <c r="BG141" s="187" t="n">
        <f aca="false">IF(N141="zákl. prenesená",J141,0)</f>
        <v>0</v>
      </c>
      <c r="BH141" s="187" t="n">
        <f aca="false">IF(N141="zníž. prenesená",J141,0)</f>
        <v>0</v>
      </c>
      <c r="BI141" s="187" t="n">
        <f aca="false">IF(N141="nulová",J141,0)</f>
        <v>0</v>
      </c>
      <c r="BJ141" s="3" t="s">
        <v>122</v>
      </c>
      <c r="BK141" s="188" t="n">
        <f aca="false">ROUND(I141*H141,3)</f>
        <v>0</v>
      </c>
      <c r="BL141" s="3" t="s">
        <v>140</v>
      </c>
      <c r="BM141" s="186" t="s">
        <v>183</v>
      </c>
    </row>
    <row r="142" s="27" customFormat="true" ht="21.75" hidden="false" customHeight="true" outlineLevel="0" collapsed="false">
      <c r="A142" s="22"/>
      <c r="B142" s="174"/>
      <c r="C142" s="175" t="s">
        <v>114</v>
      </c>
      <c r="D142" s="175" t="s">
        <v>117</v>
      </c>
      <c r="E142" s="176" t="s">
        <v>184</v>
      </c>
      <c r="F142" s="177" t="s">
        <v>185</v>
      </c>
      <c r="G142" s="178" t="s">
        <v>127</v>
      </c>
      <c r="H142" s="179" t="n">
        <v>22</v>
      </c>
      <c r="I142" s="180"/>
      <c r="J142" s="179" t="n">
        <f aca="false">ROUND(I142*H142,3)</f>
        <v>0</v>
      </c>
      <c r="K142" s="181"/>
      <c r="L142" s="23"/>
      <c r="M142" s="182"/>
      <c r="N142" s="183" t="s">
        <v>38</v>
      </c>
      <c r="O142" s="65"/>
      <c r="P142" s="184" t="n">
        <f aca="false">O142*H142</f>
        <v>0</v>
      </c>
      <c r="Q142" s="184" t="n">
        <v>0</v>
      </c>
      <c r="R142" s="184" t="n">
        <f aca="false">Q142*H142</f>
        <v>0</v>
      </c>
      <c r="S142" s="184" t="n">
        <v>0</v>
      </c>
      <c r="T142" s="185" t="n">
        <f aca="false">S142*H142</f>
        <v>0</v>
      </c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R142" s="186" t="s">
        <v>136</v>
      </c>
      <c r="AT142" s="186" t="s">
        <v>117</v>
      </c>
      <c r="AU142" s="186" t="s">
        <v>122</v>
      </c>
      <c r="AY142" s="3" t="s">
        <v>113</v>
      </c>
      <c r="BE142" s="187" t="n">
        <f aca="false">IF(N142="základná",J142,0)</f>
        <v>0</v>
      </c>
      <c r="BF142" s="187" t="n">
        <f aca="false">IF(N142="znížená",J142,0)</f>
        <v>0</v>
      </c>
      <c r="BG142" s="187" t="n">
        <f aca="false">IF(N142="zákl. prenesená",J142,0)</f>
        <v>0</v>
      </c>
      <c r="BH142" s="187" t="n">
        <f aca="false">IF(N142="zníž. prenesená",J142,0)</f>
        <v>0</v>
      </c>
      <c r="BI142" s="187" t="n">
        <f aca="false">IF(N142="nulová",J142,0)</f>
        <v>0</v>
      </c>
      <c r="BJ142" s="3" t="s">
        <v>122</v>
      </c>
      <c r="BK142" s="188" t="n">
        <f aca="false">ROUND(I142*H142,3)</f>
        <v>0</v>
      </c>
      <c r="BL142" s="3" t="s">
        <v>136</v>
      </c>
      <c r="BM142" s="186" t="s">
        <v>186</v>
      </c>
    </row>
    <row r="143" s="27" customFormat="true" ht="16.5" hidden="false" customHeight="true" outlineLevel="0" collapsed="false">
      <c r="A143" s="22"/>
      <c r="B143" s="174"/>
      <c r="C143" s="189" t="s">
        <v>187</v>
      </c>
      <c r="D143" s="189" t="s">
        <v>129</v>
      </c>
      <c r="E143" s="190" t="s">
        <v>188</v>
      </c>
      <c r="F143" s="191" t="s">
        <v>189</v>
      </c>
      <c r="G143" s="192" t="s">
        <v>127</v>
      </c>
      <c r="H143" s="193" t="n">
        <v>22</v>
      </c>
      <c r="I143" s="194"/>
      <c r="J143" s="193" t="n">
        <f aca="false">ROUND(I143*H143,3)</f>
        <v>0</v>
      </c>
      <c r="K143" s="195"/>
      <c r="L143" s="196"/>
      <c r="M143" s="197"/>
      <c r="N143" s="198" t="s">
        <v>38</v>
      </c>
      <c r="O143" s="65"/>
      <c r="P143" s="184" t="n">
        <f aca="false">O143*H143</f>
        <v>0</v>
      </c>
      <c r="Q143" s="184" t="n">
        <v>0.00019</v>
      </c>
      <c r="R143" s="184" t="n">
        <f aca="false">Q143*H143</f>
        <v>0.00418</v>
      </c>
      <c r="S143" s="184" t="n">
        <v>0</v>
      </c>
      <c r="T143" s="185" t="n">
        <f aca="false">S143*H143</f>
        <v>0</v>
      </c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R143" s="186" t="s">
        <v>140</v>
      </c>
      <c r="AT143" s="186" t="s">
        <v>129</v>
      </c>
      <c r="AU143" s="186" t="s">
        <v>122</v>
      </c>
      <c r="AY143" s="3" t="s">
        <v>113</v>
      </c>
      <c r="BE143" s="187" t="n">
        <f aca="false">IF(N143="základná",J143,0)</f>
        <v>0</v>
      </c>
      <c r="BF143" s="187" t="n">
        <f aca="false">IF(N143="znížená",J143,0)</f>
        <v>0</v>
      </c>
      <c r="BG143" s="187" t="n">
        <f aca="false">IF(N143="zákl. prenesená",J143,0)</f>
        <v>0</v>
      </c>
      <c r="BH143" s="187" t="n">
        <f aca="false">IF(N143="zníž. prenesená",J143,0)</f>
        <v>0</v>
      </c>
      <c r="BI143" s="187" t="n">
        <f aca="false">IF(N143="nulová",J143,0)</f>
        <v>0</v>
      </c>
      <c r="BJ143" s="3" t="s">
        <v>122</v>
      </c>
      <c r="BK143" s="188" t="n">
        <f aca="false">ROUND(I143*H143,3)</f>
        <v>0</v>
      </c>
      <c r="BL143" s="3" t="s">
        <v>140</v>
      </c>
      <c r="BM143" s="186" t="s">
        <v>190</v>
      </c>
    </row>
    <row r="144" s="27" customFormat="true" ht="21.75" hidden="false" customHeight="true" outlineLevel="0" collapsed="false">
      <c r="A144" s="22"/>
      <c r="B144" s="174"/>
      <c r="C144" s="175" t="s">
        <v>191</v>
      </c>
      <c r="D144" s="175" t="s">
        <v>117</v>
      </c>
      <c r="E144" s="176" t="s">
        <v>192</v>
      </c>
      <c r="F144" s="177" t="s">
        <v>193</v>
      </c>
      <c r="G144" s="178" t="s">
        <v>127</v>
      </c>
      <c r="H144" s="179" t="n">
        <v>22</v>
      </c>
      <c r="I144" s="180"/>
      <c r="J144" s="179" t="n">
        <f aca="false">ROUND(I144*H144,3)</f>
        <v>0</v>
      </c>
      <c r="K144" s="181"/>
      <c r="L144" s="23"/>
      <c r="M144" s="182"/>
      <c r="N144" s="183" t="s">
        <v>38</v>
      </c>
      <c r="O144" s="65"/>
      <c r="P144" s="184" t="n">
        <f aca="false">O144*H144</f>
        <v>0</v>
      </c>
      <c r="Q144" s="184" t="n">
        <v>0</v>
      </c>
      <c r="R144" s="184" t="n">
        <f aca="false">Q144*H144</f>
        <v>0</v>
      </c>
      <c r="S144" s="184" t="n">
        <v>0</v>
      </c>
      <c r="T144" s="185" t="n">
        <f aca="false">S144*H144</f>
        <v>0</v>
      </c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R144" s="186" t="s">
        <v>136</v>
      </c>
      <c r="AT144" s="186" t="s">
        <v>117</v>
      </c>
      <c r="AU144" s="186" t="s">
        <v>122</v>
      </c>
      <c r="AY144" s="3" t="s">
        <v>113</v>
      </c>
      <c r="BE144" s="187" t="n">
        <f aca="false">IF(N144="základná",J144,0)</f>
        <v>0</v>
      </c>
      <c r="BF144" s="187" t="n">
        <f aca="false">IF(N144="znížená",J144,0)</f>
        <v>0</v>
      </c>
      <c r="BG144" s="187" t="n">
        <f aca="false">IF(N144="zákl. prenesená",J144,0)</f>
        <v>0</v>
      </c>
      <c r="BH144" s="187" t="n">
        <f aca="false">IF(N144="zníž. prenesená",J144,0)</f>
        <v>0</v>
      </c>
      <c r="BI144" s="187" t="n">
        <f aca="false">IF(N144="nulová",J144,0)</f>
        <v>0</v>
      </c>
      <c r="BJ144" s="3" t="s">
        <v>122</v>
      </c>
      <c r="BK144" s="188" t="n">
        <f aca="false">ROUND(I144*H144,3)</f>
        <v>0</v>
      </c>
      <c r="BL144" s="3" t="s">
        <v>136</v>
      </c>
      <c r="BM144" s="186" t="s">
        <v>194</v>
      </c>
    </row>
    <row r="145" s="27" customFormat="true" ht="16.5" hidden="false" customHeight="true" outlineLevel="0" collapsed="false">
      <c r="A145" s="22"/>
      <c r="B145" s="174"/>
      <c r="C145" s="189" t="s">
        <v>195</v>
      </c>
      <c r="D145" s="189" t="s">
        <v>129</v>
      </c>
      <c r="E145" s="190" t="s">
        <v>196</v>
      </c>
      <c r="F145" s="191" t="s">
        <v>197</v>
      </c>
      <c r="G145" s="192" t="s">
        <v>127</v>
      </c>
      <c r="H145" s="193" t="n">
        <v>22</v>
      </c>
      <c r="I145" s="194"/>
      <c r="J145" s="193" t="n">
        <f aca="false">ROUND(I145*H145,3)</f>
        <v>0</v>
      </c>
      <c r="K145" s="195"/>
      <c r="L145" s="196"/>
      <c r="M145" s="197"/>
      <c r="N145" s="198" t="s">
        <v>38</v>
      </c>
      <c r="O145" s="65"/>
      <c r="P145" s="184" t="n">
        <f aca="false">O145*H145</f>
        <v>0</v>
      </c>
      <c r="Q145" s="184" t="n">
        <v>0.00019</v>
      </c>
      <c r="R145" s="184" t="n">
        <f aca="false">Q145*H145</f>
        <v>0.00418</v>
      </c>
      <c r="S145" s="184" t="n">
        <v>0</v>
      </c>
      <c r="T145" s="185" t="n">
        <f aca="false">S145*H145</f>
        <v>0</v>
      </c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R145" s="186" t="s">
        <v>140</v>
      </c>
      <c r="AT145" s="186" t="s">
        <v>129</v>
      </c>
      <c r="AU145" s="186" t="s">
        <v>122</v>
      </c>
      <c r="AY145" s="3" t="s">
        <v>113</v>
      </c>
      <c r="BE145" s="187" t="n">
        <f aca="false">IF(N145="základná",J145,0)</f>
        <v>0</v>
      </c>
      <c r="BF145" s="187" t="n">
        <f aca="false">IF(N145="znížená",J145,0)</f>
        <v>0</v>
      </c>
      <c r="BG145" s="187" t="n">
        <f aca="false">IF(N145="zákl. prenesená",J145,0)</f>
        <v>0</v>
      </c>
      <c r="BH145" s="187" t="n">
        <f aca="false">IF(N145="zníž. prenesená",J145,0)</f>
        <v>0</v>
      </c>
      <c r="BI145" s="187" t="n">
        <f aca="false">IF(N145="nulová",J145,0)</f>
        <v>0</v>
      </c>
      <c r="BJ145" s="3" t="s">
        <v>122</v>
      </c>
      <c r="BK145" s="188" t="n">
        <f aca="false">ROUND(I145*H145,3)</f>
        <v>0</v>
      </c>
      <c r="BL145" s="3" t="s">
        <v>140</v>
      </c>
      <c r="BM145" s="186" t="s">
        <v>198</v>
      </c>
    </row>
    <row r="146" s="160" customFormat="true" ht="22.8" hidden="false" customHeight="true" outlineLevel="0" collapsed="false">
      <c r="B146" s="161"/>
      <c r="D146" s="162" t="s">
        <v>71</v>
      </c>
      <c r="E146" s="172" t="s">
        <v>199</v>
      </c>
      <c r="F146" s="172" t="s">
        <v>200</v>
      </c>
      <c r="I146" s="164"/>
      <c r="J146" s="173" t="n">
        <f aca="false">BK146</f>
        <v>0</v>
      </c>
      <c r="L146" s="161"/>
      <c r="M146" s="166"/>
      <c r="N146" s="167"/>
      <c r="O146" s="167"/>
      <c r="P146" s="168" t="n">
        <f aca="false">SUM(P147:P151)</f>
        <v>0</v>
      </c>
      <c r="Q146" s="167"/>
      <c r="R146" s="168" t="n">
        <f aca="false">SUM(R147:R151)</f>
        <v>0</v>
      </c>
      <c r="S146" s="167"/>
      <c r="T146" s="169" t="n">
        <f aca="false">SUM(T147:T151)</f>
        <v>0</v>
      </c>
      <c r="AR146" s="162" t="s">
        <v>131</v>
      </c>
      <c r="AT146" s="170" t="s">
        <v>71</v>
      </c>
      <c r="AU146" s="170" t="s">
        <v>80</v>
      </c>
      <c r="AY146" s="162" t="s">
        <v>113</v>
      </c>
      <c r="BK146" s="171" t="n">
        <f aca="false">SUM(BK147:BK151)</f>
        <v>0</v>
      </c>
    </row>
    <row r="147" s="27" customFormat="true" ht="33" hidden="false" customHeight="true" outlineLevel="0" collapsed="false">
      <c r="A147" s="22"/>
      <c r="B147" s="174"/>
      <c r="C147" s="175" t="s">
        <v>201</v>
      </c>
      <c r="D147" s="175" t="s">
        <v>117</v>
      </c>
      <c r="E147" s="176" t="s">
        <v>202</v>
      </c>
      <c r="F147" s="177" t="s">
        <v>203</v>
      </c>
      <c r="G147" s="178" t="s">
        <v>204</v>
      </c>
      <c r="H147" s="179" t="n">
        <v>1</v>
      </c>
      <c r="I147" s="180"/>
      <c r="J147" s="179" t="n">
        <f aca="false">ROUND(I147*H147,3)</f>
        <v>0</v>
      </c>
      <c r="K147" s="181"/>
      <c r="L147" s="23"/>
      <c r="M147" s="182"/>
      <c r="N147" s="183" t="s">
        <v>38</v>
      </c>
      <c r="O147" s="65"/>
      <c r="P147" s="184" t="n">
        <f aca="false">O147*H147</f>
        <v>0</v>
      </c>
      <c r="Q147" s="184" t="n">
        <v>0</v>
      </c>
      <c r="R147" s="184" t="n">
        <f aca="false">Q147*H147</f>
        <v>0</v>
      </c>
      <c r="S147" s="184" t="n">
        <v>0</v>
      </c>
      <c r="T147" s="185" t="n">
        <f aca="false">S147*H147</f>
        <v>0</v>
      </c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R147" s="186" t="s">
        <v>136</v>
      </c>
      <c r="AT147" s="186" t="s">
        <v>117</v>
      </c>
      <c r="AU147" s="186" t="s">
        <v>122</v>
      </c>
      <c r="AY147" s="3" t="s">
        <v>113</v>
      </c>
      <c r="BE147" s="187" t="n">
        <f aca="false">IF(N147="základná",J147,0)</f>
        <v>0</v>
      </c>
      <c r="BF147" s="187" t="n">
        <f aca="false">IF(N147="znížená",J147,0)</f>
        <v>0</v>
      </c>
      <c r="BG147" s="187" t="n">
        <f aca="false">IF(N147="zákl. prenesená",J147,0)</f>
        <v>0</v>
      </c>
      <c r="BH147" s="187" t="n">
        <f aca="false">IF(N147="zníž. prenesená",J147,0)</f>
        <v>0</v>
      </c>
      <c r="BI147" s="187" t="n">
        <f aca="false">IF(N147="nulová",J147,0)</f>
        <v>0</v>
      </c>
      <c r="BJ147" s="3" t="s">
        <v>122</v>
      </c>
      <c r="BK147" s="188" t="n">
        <f aca="false">ROUND(I147*H147,3)</f>
        <v>0</v>
      </c>
      <c r="BL147" s="3" t="s">
        <v>136</v>
      </c>
      <c r="BM147" s="186" t="s">
        <v>205</v>
      </c>
    </row>
    <row r="148" s="27" customFormat="true" ht="37.8" hidden="false" customHeight="true" outlineLevel="0" collapsed="false">
      <c r="A148" s="22"/>
      <c r="B148" s="174"/>
      <c r="C148" s="175" t="s">
        <v>206</v>
      </c>
      <c r="D148" s="175" t="s">
        <v>117</v>
      </c>
      <c r="E148" s="176" t="s">
        <v>207</v>
      </c>
      <c r="F148" s="177" t="s">
        <v>208</v>
      </c>
      <c r="G148" s="178" t="s">
        <v>209</v>
      </c>
      <c r="H148" s="179" t="n">
        <v>2</v>
      </c>
      <c r="I148" s="180"/>
      <c r="J148" s="179" t="n">
        <f aca="false">ROUND(I148*H148,3)</f>
        <v>0</v>
      </c>
      <c r="K148" s="181"/>
      <c r="L148" s="23"/>
      <c r="M148" s="182"/>
      <c r="N148" s="183" t="s">
        <v>38</v>
      </c>
      <c r="O148" s="65"/>
      <c r="P148" s="184" t="n">
        <f aca="false">O148*H148</f>
        <v>0</v>
      </c>
      <c r="Q148" s="184" t="n">
        <v>0</v>
      </c>
      <c r="R148" s="184" t="n">
        <f aca="false">Q148*H148</f>
        <v>0</v>
      </c>
      <c r="S148" s="184" t="n">
        <v>0</v>
      </c>
      <c r="T148" s="185" t="n">
        <f aca="false">S148*H148</f>
        <v>0</v>
      </c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R148" s="186" t="s">
        <v>136</v>
      </c>
      <c r="AT148" s="186" t="s">
        <v>117</v>
      </c>
      <c r="AU148" s="186" t="s">
        <v>122</v>
      </c>
      <c r="AY148" s="3" t="s">
        <v>113</v>
      </c>
      <c r="BE148" s="187" t="n">
        <f aca="false">IF(N148="základná",J148,0)</f>
        <v>0</v>
      </c>
      <c r="BF148" s="187" t="n">
        <f aca="false">IF(N148="znížená",J148,0)</f>
        <v>0</v>
      </c>
      <c r="BG148" s="187" t="n">
        <f aca="false">IF(N148="zákl. prenesená",J148,0)</f>
        <v>0</v>
      </c>
      <c r="BH148" s="187" t="n">
        <f aca="false">IF(N148="zníž. prenesená",J148,0)</f>
        <v>0</v>
      </c>
      <c r="BI148" s="187" t="n">
        <f aca="false">IF(N148="nulová",J148,0)</f>
        <v>0</v>
      </c>
      <c r="BJ148" s="3" t="s">
        <v>122</v>
      </c>
      <c r="BK148" s="188" t="n">
        <f aca="false">ROUND(I148*H148,3)</f>
        <v>0</v>
      </c>
      <c r="BL148" s="3" t="s">
        <v>136</v>
      </c>
      <c r="BM148" s="186" t="s">
        <v>210</v>
      </c>
    </row>
    <row r="149" s="27" customFormat="true" ht="33" hidden="false" customHeight="true" outlineLevel="0" collapsed="false">
      <c r="A149" s="22"/>
      <c r="B149" s="174"/>
      <c r="C149" s="175" t="s">
        <v>211</v>
      </c>
      <c r="D149" s="175" t="s">
        <v>117</v>
      </c>
      <c r="E149" s="176" t="s">
        <v>212</v>
      </c>
      <c r="F149" s="177" t="s">
        <v>213</v>
      </c>
      <c r="G149" s="178" t="s">
        <v>214</v>
      </c>
      <c r="H149" s="179" t="n">
        <v>2</v>
      </c>
      <c r="I149" s="180"/>
      <c r="J149" s="179" t="n">
        <f aca="false">ROUND(I149*H149,3)</f>
        <v>0</v>
      </c>
      <c r="K149" s="181"/>
      <c r="L149" s="23"/>
      <c r="M149" s="182"/>
      <c r="N149" s="183" t="s">
        <v>38</v>
      </c>
      <c r="O149" s="65"/>
      <c r="P149" s="184" t="n">
        <f aca="false">O149*H149</f>
        <v>0</v>
      </c>
      <c r="Q149" s="184" t="n">
        <v>0</v>
      </c>
      <c r="R149" s="184" t="n">
        <f aca="false">Q149*H149</f>
        <v>0</v>
      </c>
      <c r="S149" s="184" t="n">
        <v>0</v>
      </c>
      <c r="T149" s="185" t="n">
        <f aca="false">S149*H149</f>
        <v>0</v>
      </c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R149" s="186" t="s">
        <v>136</v>
      </c>
      <c r="AT149" s="186" t="s">
        <v>117</v>
      </c>
      <c r="AU149" s="186" t="s">
        <v>122</v>
      </c>
      <c r="AY149" s="3" t="s">
        <v>113</v>
      </c>
      <c r="BE149" s="187" t="n">
        <f aca="false">IF(N149="základná",J149,0)</f>
        <v>0</v>
      </c>
      <c r="BF149" s="187" t="n">
        <f aca="false">IF(N149="znížená",J149,0)</f>
        <v>0</v>
      </c>
      <c r="BG149" s="187" t="n">
        <f aca="false">IF(N149="zákl. prenesená",J149,0)</f>
        <v>0</v>
      </c>
      <c r="BH149" s="187" t="n">
        <f aca="false">IF(N149="zníž. prenesená",J149,0)</f>
        <v>0</v>
      </c>
      <c r="BI149" s="187" t="n">
        <f aca="false">IF(N149="nulová",J149,0)</f>
        <v>0</v>
      </c>
      <c r="BJ149" s="3" t="s">
        <v>122</v>
      </c>
      <c r="BK149" s="188" t="n">
        <f aca="false">ROUND(I149*H149,3)</f>
        <v>0</v>
      </c>
      <c r="BL149" s="3" t="s">
        <v>136</v>
      </c>
      <c r="BM149" s="186" t="s">
        <v>215</v>
      </c>
    </row>
    <row r="150" s="27" customFormat="true" ht="33" hidden="false" customHeight="true" outlineLevel="0" collapsed="false">
      <c r="A150" s="22"/>
      <c r="B150" s="174"/>
      <c r="C150" s="175" t="s">
        <v>216</v>
      </c>
      <c r="D150" s="175" t="s">
        <v>117</v>
      </c>
      <c r="E150" s="176" t="s">
        <v>217</v>
      </c>
      <c r="F150" s="177" t="s">
        <v>218</v>
      </c>
      <c r="G150" s="178" t="s">
        <v>214</v>
      </c>
      <c r="H150" s="179" t="n">
        <v>2</v>
      </c>
      <c r="I150" s="180"/>
      <c r="J150" s="179" t="n">
        <f aca="false">ROUND(I150*H150,3)</f>
        <v>0</v>
      </c>
      <c r="K150" s="181"/>
      <c r="L150" s="23"/>
      <c r="M150" s="182"/>
      <c r="N150" s="183" t="s">
        <v>38</v>
      </c>
      <c r="O150" s="65"/>
      <c r="P150" s="184" t="n">
        <f aca="false">O150*H150</f>
        <v>0</v>
      </c>
      <c r="Q150" s="184" t="n">
        <v>0</v>
      </c>
      <c r="R150" s="184" t="n">
        <f aca="false">Q150*H150</f>
        <v>0</v>
      </c>
      <c r="S150" s="184" t="n">
        <v>0</v>
      </c>
      <c r="T150" s="185" t="n">
        <f aca="false">S150*H150</f>
        <v>0</v>
      </c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R150" s="186" t="s">
        <v>136</v>
      </c>
      <c r="AT150" s="186" t="s">
        <v>117</v>
      </c>
      <c r="AU150" s="186" t="s">
        <v>122</v>
      </c>
      <c r="AY150" s="3" t="s">
        <v>113</v>
      </c>
      <c r="BE150" s="187" t="n">
        <f aca="false">IF(N150="základná",J150,0)</f>
        <v>0</v>
      </c>
      <c r="BF150" s="187" t="n">
        <f aca="false">IF(N150="znížená",J150,0)</f>
        <v>0</v>
      </c>
      <c r="BG150" s="187" t="n">
        <f aca="false">IF(N150="zákl. prenesená",J150,0)</f>
        <v>0</v>
      </c>
      <c r="BH150" s="187" t="n">
        <f aca="false">IF(N150="zníž. prenesená",J150,0)</f>
        <v>0</v>
      </c>
      <c r="BI150" s="187" t="n">
        <f aca="false">IF(N150="nulová",J150,0)</f>
        <v>0</v>
      </c>
      <c r="BJ150" s="3" t="s">
        <v>122</v>
      </c>
      <c r="BK150" s="188" t="n">
        <f aca="false">ROUND(I150*H150,3)</f>
        <v>0</v>
      </c>
      <c r="BL150" s="3" t="s">
        <v>136</v>
      </c>
      <c r="BM150" s="186" t="s">
        <v>219</v>
      </c>
    </row>
    <row r="151" s="27" customFormat="true" ht="16.5" hidden="false" customHeight="true" outlineLevel="0" collapsed="false">
      <c r="A151" s="22"/>
      <c r="B151" s="174"/>
      <c r="C151" s="175" t="s">
        <v>220</v>
      </c>
      <c r="D151" s="175" t="s">
        <v>117</v>
      </c>
      <c r="E151" s="176" t="s">
        <v>221</v>
      </c>
      <c r="F151" s="177" t="s">
        <v>222</v>
      </c>
      <c r="G151" s="178" t="s">
        <v>120</v>
      </c>
      <c r="H151" s="179" t="n">
        <v>1</v>
      </c>
      <c r="I151" s="180"/>
      <c r="J151" s="179" t="n">
        <f aca="false">ROUND(I151*H151,3)</f>
        <v>0</v>
      </c>
      <c r="K151" s="181"/>
      <c r="L151" s="23"/>
      <c r="M151" s="182"/>
      <c r="N151" s="183" t="s">
        <v>38</v>
      </c>
      <c r="O151" s="65"/>
      <c r="P151" s="184" t="n">
        <f aca="false">O151*H151</f>
        <v>0</v>
      </c>
      <c r="Q151" s="184" t="n">
        <v>0</v>
      </c>
      <c r="R151" s="184" t="n">
        <f aca="false">Q151*H151</f>
        <v>0</v>
      </c>
      <c r="S151" s="184" t="n">
        <v>0</v>
      </c>
      <c r="T151" s="185" t="n">
        <f aca="false">S151*H151</f>
        <v>0</v>
      </c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R151" s="186" t="s">
        <v>136</v>
      </c>
      <c r="AT151" s="186" t="s">
        <v>117</v>
      </c>
      <c r="AU151" s="186" t="s">
        <v>122</v>
      </c>
      <c r="AY151" s="3" t="s">
        <v>113</v>
      </c>
      <c r="BE151" s="187" t="n">
        <f aca="false">IF(N151="základná",J151,0)</f>
        <v>0</v>
      </c>
      <c r="BF151" s="187" t="n">
        <f aca="false">IF(N151="znížená",J151,0)</f>
        <v>0</v>
      </c>
      <c r="BG151" s="187" t="n">
        <f aca="false">IF(N151="zákl. prenesená",J151,0)</f>
        <v>0</v>
      </c>
      <c r="BH151" s="187" t="n">
        <f aca="false">IF(N151="zníž. prenesená",J151,0)</f>
        <v>0</v>
      </c>
      <c r="BI151" s="187" t="n">
        <f aca="false">IF(N151="nulová",J151,0)</f>
        <v>0</v>
      </c>
      <c r="BJ151" s="3" t="s">
        <v>122</v>
      </c>
      <c r="BK151" s="188" t="n">
        <f aca="false">ROUND(I151*H151,3)</f>
        <v>0</v>
      </c>
      <c r="BL151" s="3" t="s">
        <v>136</v>
      </c>
      <c r="BM151" s="186" t="s">
        <v>223</v>
      </c>
    </row>
    <row r="152" s="160" customFormat="true" ht="25.9" hidden="false" customHeight="true" outlineLevel="0" collapsed="false">
      <c r="B152" s="161"/>
      <c r="D152" s="162" t="s">
        <v>71</v>
      </c>
      <c r="E152" s="163" t="s">
        <v>224</v>
      </c>
      <c r="F152" s="163" t="s">
        <v>225</v>
      </c>
      <c r="I152" s="164"/>
      <c r="J152" s="165" t="n">
        <f aca="false">BK152</f>
        <v>0</v>
      </c>
      <c r="L152" s="161"/>
      <c r="M152" s="166"/>
      <c r="N152" s="167"/>
      <c r="O152" s="167"/>
      <c r="P152" s="168" t="n">
        <f aca="false">SUM(P153:P154)</f>
        <v>0</v>
      </c>
      <c r="Q152" s="167"/>
      <c r="R152" s="168" t="n">
        <f aca="false">SUM(R153:R154)</f>
        <v>0</v>
      </c>
      <c r="S152" s="167"/>
      <c r="T152" s="169" t="n">
        <f aca="false">SUM(T153:T154)</f>
        <v>0</v>
      </c>
      <c r="AR152" s="162" t="s">
        <v>121</v>
      </c>
      <c r="AT152" s="170" t="s">
        <v>71</v>
      </c>
      <c r="AU152" s="170" t="s">
        <v>72</v>
      </c>
      <c r="AY152" s="162" t="s">
        <v>113</v>
      </c>
      <c r="BK152" s="171" t="n">
        <f aca="false">SUM(BK153:BK154)</f>
        <v>0</v>
      </c>
    </row>
    <row r="153" s="27" customFormat="true" ht="37.8" hidden="false" customHeight="true" outlineLevel="0" collapsed="false">
      <c r="A153" s="22"/>
      <c r="B153" s="174"/>
      <c r="C153" s="175" t="s">
        <v>6</v>
      </c>
      <c r="D153" s="175" t="s">
        <v>117</v>
      </c>
      <c r="E153" s="176" t="s">
        <v>226</v>
      </c>
      <c r="F153" s="177" t="s">
        <v>227</v>
      </c>
      <c r="G153" s="178" t="s">
        <v>228</v>
      </c>
      <c r="H153" s="179" t="n">
        <v>10</v>
      </c>
      <c r="I153" s="180"/>
      <c r="J153" s="179" t="n">
        <f aca="false">ROUND(I153*H153,3)</f>
        <v>0</v>
      </c>
      <c r="K153" s="181"/>
      <c r="L153" s="23"/>
      <c r="M153" s="182"/>
      <c r="N153" s="183" t="s">
        <v>38</v>
      </c>
      <c r="O153" s="65"/>
      <c r="P153" s="184" t="n">
        <f aca="false">O153*H153</f>
        <v>0</v>
      </c>
      <c r="Q153" s="184" t="n">
        <v>0</v>
      </c>
      <c r="R153" s="184" t="n">
        <f aca="false">Q153*H153</f>
        <v>0</v>
      </c>
      <c r="S153" s="184" t="n">
        <v>0</v>
      </c>
      <c r="T153" s="185" t="n">
        <f aca="false">S153*H153</f>
        <v>0</v>
      </c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R153" s="186" t="s">
        <v>229</v>
      </c>
      <c r="AT153" s="186" t="s">
        <v>117</v>
      </c>
      <c r="AU153" s="186" t="s">
        <v>80</v>
      </c>
      <c r="AY153" s="3" t="s">
        <v>113</v>
      </c>
      <c r="BE153" s="187" t="n">
        <f aca="false">IF(N153="základná",J153,0)</f>
        <v>0</v>
      </c>
      <c r="BF153" s="187" t="n">
        <f aca="false">IF(N153="znížená",J153,0)</f>
        <v>0</v>
      </c>
      <c r="BG153" s="187" t="n">
        <f aca="false">IF(N153="zákl. prenesená",J153,0)</f>
        <v>0</v>
      </c>
      <c r="BH153" s="187" t="n">
        <f aca="false">IF(N153="zníž. prenesená",J153,0)</f>
        <v>0</v>
      </c>
      <c r="BI153" s="187" t="n">
        <f aca="false">IF(N153="nulová",J153,0)</f>
        <v>0</v>
      </c>
      <c r="BJ153" s="3" t="s">
        <v>122</v>
      </c>
      <c r="BK153" s="188" t="n">
        <f aca="false">ROUND(I153*H153,3)</f>
        <v>0</v>
      </c>
      <c r="BL153" s="3" t="s">
        <v>229</v>
      </c>
      <c r="BM153" s="186" t="s">
        <v>230</v>
      </c>
    </row>
    <row r="154" s="27" customFormat="true" ht="37.8" hidden="false" customHeight="true" outlineLevel="0" collapsed="false">
      <c r="A154" s="22"/>
      <c r="B154" s="174"/>
      <c r="C154" s="175" t="s">
        <v>231</v>
      </c>
      <c r="D154" s="175" t="s">
        <v>117</v>
      </c>
      <c r="E154" s="176" t="s">
        <v>232</v>
      </c>
      <c r="F154" s="177" t="s">
        <v>233</v>
      </c>
      <c r="G154" s="178" t="s">
        <v>228</v>
      </c>
      <c r="H154" s="179" t="n">
        <v>5</v>
      </c>
      <c r="I154" s="180"/>
      <c r="J154" s="179" t="n">
        <f aca="false">ROUND(I154*H154,3)</f>
        <v>0</v>
      </c>
      <c r="K154" s="181"/>
      <c r="L154" s="23"/>
      <c r="M154" s="199"/>
      <c r="N154" s="200" t="s">
        <v>38</v>
      </c>
      <c r="O154" s="201"/>
      <c r="P154" s="202" t="n">
        <f aca="false">O154*H154</f>
        <v>0</v>
      </c>
      <c r="Q154" s="202" t="n">
        <v>0</v>
      </c>
      <c r="R154" s="202" t="n">
        <f aca="false">Q154*H154</f>
        <v>0</v>
      </c>
      <c r="S154" s="202" t="n">
        <v>0</v>
      </c>
      <c r="T154" s="203" t="n">
        <f aca="false">S154*H154</f>
        <v>0</v>
      </c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R154" s="186" t="s">
        <v>229</v>
      </c>
      <c r="AT154" s="186" t="s">
        <v>117</v>
      </c>
      <c r="AU154" s="186" t="s">
        <v>80</v>
      </c>
      <c r="AY154" s="3" t="s">
        <v>113</v>
      </c>
      <c r="BE154" s="187" t="n">
        <f aca="false">IF(N154="základná",J154,0)</f>
        <v>0</v>
      </c>
      <c r="BF154" s="187" t="n">
        <f aca="false">IF(N154="znížená",J154,0)</f>
        <v>0</v>
      </c>
      <c r="BG154" s="187" t="n">
        <f aca="false">IF(N154="zákl. prenesená",J154,0)</f>
        <v>0</v>
      </c>
      <c r="BH154" s="187" t="n">
        <f aca="false">IF(N154="zníž. prenesená",J154,0)</f>
        <v>0</v>
      </c>
      <c r="BI154" s="187" t="n">
        <f aca="false">IF(N154="nulová",J154,0)</f>
        <v>0</v>
      </c>
      <c r="BJ154" s="3" t="s">
        <v>122</v>
      </c>
      <c r="BK154" s="188" t="n">
        <f aca="false">ROUND(I154*H154,3)</f>
        <v>0</v>
      </c>
      <c r="BL154" s="3" t="s">
        <v>229</v>
      </c>
      <c r="BM154" s="186" t="s">
        <v>234</v>
      </c>
    </row>
    <row r="155" s="27" customFormat="true" ht="6.95" hidden="false" customHeight="true" outlineLevel="0" collapsed="false">
      <c r="A155" s="22"/>
      <c r="B155" s="49"/>
      <c r="C155" s="50"/>
      <c r="D155" s="50"/>
      <c r="E155" s="50"/>
      <c r="F155" s="50"/>
      <c r="G155" s="50"/>
      <c r="H155" s="50"/>
      <c r="I155" s="50"/>
      <c r="J155" s="50"/>
      <c r="K155" s="50"/>
      <c r="L155" s="23"/>
      <c r="M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</sheetData>
  <autoFilter ref="C121:K154"/>
  <mergeCells count="9">
    <mergeCell ref="L2:V2"/>
    <mergeCell ref="E7:H7"/>
    <mergeCell ref="E9:H9"/>
    <mergeCell ref="E18:H18"/>
    <mergeCell ref="E27:H27"/>
    <mergeCell ref="E85:H85"/>
    <mergeCell ref="E87:H87"/>
    <mergeCell ref="E112:H112"/>
    <mergeCell ref="E114:H114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80"/>
  <sheetViews>
    <sheetView showFormulas="false" showGridLines="false" showRowColHeaders="true" showZeros="true" rightToLeft="false" tabSelected="true" showOutlineSymbols="true" defaultGridColor="true" view="normal" topLeftCell="A203" colorId="64" zoomScale="100" zoomScaleNormal="100" zoomScalePageLayoutView="100" workbookViewId="0">
      <selection pane="topLeft" activeCell="J12" activeCellId="0" sqref="J12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84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72</v>
      </c>
    </row>
    <row r="4" customFormat="false" ht="24.95" hidden="false" customHeight="true" outlineLevel="0" collapsed="false">
      <c r="B4" s="6"/>
      <c r="D4" s="7" t="s">
        <v>85</v>
      </c>
      <c r="L4" s="6"/>
      <c r="M4" s="109" t="s">
        <v>8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13</v>
      </c>
      <c r="L6" s="6"/>
    </row>
    <row r="7" customFormat="false" ht="26.25" hidden="false" customHeight="true" outlineLevel="0" collapsed="false">
      <c r="B7" s="6"/>
      <c r="E7" s="110" t="str">
        <f aca="false">'Rekapitulácia stavby'!K6</f>
        <v>Rekonštrukcia obecného objektu v obci Selce, SO-01 Obecný objekt</v>
      </c>
      <c r="F7" s="110"/>
      <c r="G7" s="110"/>
      <c r="H7" s="110"/>
      <c r="L7" s="6"/>
    </row>
    <row r="8" s="27" customFormat="true" ht="12" hidden="false" customHeight="true" outlineLevel="0" collapsed="false">
      <c r="A8" s="22"/>
      <c r="B8" s="23"/>
      <c r="C8" s="22"/>
      <c r="D8" s="15" t="s">
        <v>86</v>
      </c>
      <c r="E8" s="22"/>
      <c r="F8" s="22"/>
      <c r="G8" s="22"/>
      <c r="H8" s="22"/>
      <c r="I8" s="22"/>
      <c r="J8" s="22"/>
      <c r="K8" s="22"/>
      <c r="L8" s="44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="27" customFormat="true" ht="16.5" hidden="false" customHeight="true" outlineLevel="0" collapsed="false">
      <c r="A9" s="22"/>
      <c r="B9" s="23"/>
      <c r="C9" s="22"/>
      <c r="D9" s="22"/>
      <c r="E9" s="58" t="s">
        <v>235</v>
      </c>
      <c r="F9" s="58"/>
      <c r="G9" s="58"/>
      <c r="H9" s="58"/>
      <c r="I9" s="22"/>
      <c r="J9" s="22"/>
      <c r="K9" s="22"/>
      <c r="L9" s="44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7" customFormat="true" ht="12.8" hidden="false" customHeight="false" outlineLevel="0" collapsed="false">
      <c r="A10" s="22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44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7" customFormat="true" ht="12" hidden="false" customHeight="true" outlineLevel="0" collapsed="false">
      <c r="A11" s="22"/>
      <c r="B11" s="23"/>
      <c r="C11" s="22"/>
      <c r="D11" s="15" t="s">
        <v>15</v>
      </c>
      <c r="E11" s="22"/>
      <c r="F11" s="16"/>
      <c r="G11" s="22"/>
      <c r="H11" s="22"/>
      <c r="I11" s="15" t="s">
        <v>16</v>
      </c>
      <c r="J11" s="16"/>
      <c r="K11" s="22"/>
      <c r="L11" s="44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7" customFormat="true" ht="12" hidden="false" customHeight="true" outlineLevel="0" collapsed="false">
      <c r="A12" s="22"/>
      <c r="B12" s="23"/>
      <c r="C12" s="22"/>
      <c r="D12" s="15" t="s">
        <v>17</v>
      </c>
      <c r="E12" s="22"/>
      <c r="F12" s="16" t="s">
        <v>18</v>
      </c>
      <c r="G12" s="22"/>
      <c r="H12" s="22"/>
      <c r="I12" s="15" t="s">
        <v>19</v>
      </c>
      <c r="J12" s="111"/>
      <c r="K12" s="22"/>
      <c r="L12" s="44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7" customFormat="true" ht="10.8" hidden="false" customHeight="true" outlineLevel="0" collapsed="false">
      <c r="A13" s="22"/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44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7" customFormat="true" ht="12" hidden="false" customHeight="true" outlineLevel="0" collapsed="false">
      <c r="A14" s="22"/>
      <c r="B14" s="23"/>
      <c r="C14" s="22"/>
      <c r="D14" s="15" t="s">
        <v>20</v>
      </c>
      <c r="E14" s="22"/>
      <c r="F14" s="22"/>
      <c r="G14" s="22"/>
      <c r="H14" s="22"/>
      <c r="I14" s="15" t="s">
        <v>21</v>
      </c>
      <c r="J14" s="16"/>
      <c r="K14" s="22"/>
      <c r="L14" s="44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7" customFormat="true" ht="18" hidden="false" customHeight="true" outlineLevel="0" collapsed="false">
      <c r="A15" s="22"/>
      <c r="B15" s="23"/>
      <c r="C15" s="22"/>
      <c r="D15" s="22"/>
      <c r="E15" s="16" t="s">
        <v>22</v>
      </c>
      <c r="F15" s="22"/>
      <c r="G15" s="22"/>
      <c r="H15" s="22"/>
      <c r="I15" s="15" t="s">
        <v>23</v>
      </c>
      <c r="J15" s="16"/>
      <c r="K15" s="22"/>
      <c r="L15" s="44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7" customFormat="true" ht="6.95" hidden="false" customHeight="true" outlineLevel="0" collapsed="false">
      <c r="A16" s="22"/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44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7" customFormat="true" ht="12" hidden="false" customHeight="true" outlineLevel="0" collapsed="false">
      <c r="A17" s="22"/>
      <c r="B17" s="23"/>
      <c r="C17" s="22"/>
      <c r="D17" s="15" t="s">
        <v>24</v>
      </c>
      <c r="E17" s="22"/>
      <c r="F17" s="22"/>
      <c r="G17" s="22"/>
      <c r="H17" s="22"/>
      <c r="I17" s="15" t="s">
        <v>21</v>
      </c>
      <c r="J17" s="17" t="str">
        <f aca="false">'Rekapitulácia stavby'!AN13</f>
        <v>Vyplň údaj</v>
      </c>
      <c r="K17" s="22"/>
      <c r="L17" s="44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7" customFormat="true" ht="18" hidden="false" customHeight="true" outlineLevel="0" collapsed="false">
      <c r="A18" s="22"/>
      <c r="B18" s="23"/>
      <c r="C18" s="22"/>
      <c r="D18" s="22"/>
      <c r="E18" s="112" t="str">
        <f aca="false">'Rekapitulácia stavby'!E14</f>
        <v>Vyplň údaj</v>
      </c>
      <c r="F18" s="112"/>
      <c r="G18" s="112"/>
      <c r="H18" s="112"/>
      <c r="I18" s="15" t="s">
        <v>23</v>
      </c>
      <c r="J18" s="17" t="str">
        <f aca="false">'Rekapitulácia stavby'!AN14</f>
        <v>Vyplň údaj</v>
      </c>
      <c r="K18" s="22"/>
      <c r="L18" s="44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7" customFormat="true" ht="6.95" hidden="false" customHeight="true" outlineLevel="0" collapsed="false">
      <c r="A19" s="22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44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7" customFormat="true" ht="12" hidden="false" customHeight="true" outlineLevel="0" collapsed="false">
      <c r="A20" s="22"/>
      <c r="B20" s="23"/>
      <c r="C20" s="22"/>
      <c r="D20" s="15" t="s">
        <v>26</v>
      </c>
      <c r="E20" s="22"/>
      <c r="F20" s="22"/>
      <c r="G20" s="22"/>
      <c r="H20" s="22"/>
      <c r="I20" s="15" t="s">
        <v>21</v>
      </c>
      <c r="J20" s="16"/>
      <c r="K20" s="22"/>
      <c r="L20" s="44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7" customFormat="true" ht="18" hidden="false" customHeight="true" outlineLevel="0" collapsed="false">
      <c r="A21" s="22"/>
      <c r="B21" s="23"/>
      <c r="C21" s="22"/>
      <c r="D21" s="22"/>
      <c r="E21" s="16" t="s">
        <v>27</v>
      </c>
      <c r="F21" s="22"/>
      <c r="G21" s="22"/>
      <c r="H21" s="22"/>
      <c r="I21" s="15" t="s">
        <v>23</v>
      </c>
      <c r="J21" s="16"/>
      <c r="K21" s="22"/>
      <c r="L21" s="44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7" customFormat="true" ht="6.95" hidden="false" customHeight="true" outlineLevel="0" collapsed="false">
      <c r="A22" s="22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44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7" customFormat="true" ht="12" hidden="false" customHeight="true" outlineLevel="0" collapsed="false">
      <c r="A23" s="22"/>
      <c r="B23" s="23"/>
      <c r="C23" s="22"/>
      <c r="D23" s="15" t="s">
        <v>30</v>
      </c>
      <c r="E23" s="22"/>
      <c r="F23" s="22"/>
      <c r="G23" s="22"/>
      <c r="H23" s="22"/>
      <c r="I23" s="15" t="s">
        <v>21</v>
      </c>
      <c r="J23" s="16" t="str">
        <f aca="false">IF('Rekapitulácia stavby'!AN19="","",'Rekapitulácia stavby'!AN19)</f>
        <v/>
      </c>
      <c r="K23" s="22"/>
      <c r="L23" s="44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7" customFormat="true" ht="18" hidden="false" customHeight="true" outlineLevel="0" collapsed="false">
      <c r="A24" s="22"/>
      <c r="B24" s="23"/>
      <c r="C24" s="22"/>
      <c r="D24" s="22"/>
      <c r="E24" s="16" t="str">
        <f aca="false">IF('Rekapitulácia stavby'!E20="","",'Rekapitulácia stavby'!E20)</f>
        <v> </v>
      </c>
      <c r="F24" s="22"/>
      <c r="G24" s="22"/>
      <c r="H24" s="22"/>
      <c r="I24" s="15" t="s">
        <v>23</v>
      </c>
      <c r="J24" s="16" t="str">
        <f aca="false">IF('Rekapitulácia stavby'!AN20="","",'Rekapitulácia stavby'!AN20)</f>
        <v/>
      </c>
      <c r="K24" s="22"/>
      <c r="L24" s="44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7" customFormat="true" ht="6.95" hidden="false" customHeight="true" outlineLevel="0" collapsed="false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44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7" customFormat="true" ht="12" hidden="false" customHeight="true" outlineLevel="0" collapsed="false">
      <c r="A26" s="22"/>
      <c r="B26" s="23"/>
      <c r="C26" s="22"/>
      <c r="D26" s="15" t="s">
        <v>31</v>
      </c>
      <c r="E26" s="22"/>
      <c r="F26" s="22"/>
      <c r="G26" s="22"/>
      <c r="H26" s="22"/>
      <c r="I26" s="22"/>
      <c r="J26" s="22"/>
      <c r="K26" s="22"/>
      <c r="L26" s="44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116" customFormat="true" ht="16.5" hidden="false" customHeight="true" outlineLevel="0" collapsed="false">
      <c r="A27" s="113"/>
      <c r="B27" s="114"/>
      <c r="C27" s="113"/>
      <c r="D27" s="113"/>
      <c r="E27" s="20"/>
      <c r="F27" s="20"/>
      <c r="G27" s="20"/>
      <c r="H27" s="2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="27" customFormat="true" ht="6.95" hidden="false" customHeight="tru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44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27" customFormat="true" ht="6.95" hidden="false" customHeight="true" outlineLevel="0" collapsed="false">
      <c r="A29" s="22"/>
      <c r="B29" s="23"/>
      <c r="C29" s="22"/>
      <c r="D29" s="77"/>
      <c r="E29" s="77"/>
      <c r="F29" s="77"/>
      <c r="G29" s="77"/>
      <c r="H29" s="77"/>
      <c r="I29" s="77"/>
      <c r="J29" s="77"/>
      <c r="K29" s="77"/>
      <c r="L29" s="44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="27" customFormat="true" ht="25.45" hidden="false" customHeight="true" outlineLevel="0" collapsed="false">
      <c r="A30" s="22"/>
      <c r="B30" s="23"/>
      <c r="C30" s="22"/>
      <c r="D30" s="117" t="s">
        <v>32</v>
      </c>
      <c r="E30" s="22"/>
      <c r="F30" s="22"/>
      <c r="G30" s="22"/>
      <c r="H30" s="22"/>
      <c r="I30" s="22"/>
      <c r="J30" s="118" t="n">
        <f aca="false">ROUND(J125, 2)</f>
        <v>0</v>
      </c>
      <c r="K30" s="22"/>
      <c r="L30" s="44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27" customFormat="true" ht="6.95" hidden="false" customHeight="true" outlineLevel="0" collapsed="false">
      <c r="A31" s="22"/>
      <c r="B31" s="23"/>
      <c r="C31" s="22"/>
      <c r="D31" s="77"/>
      <c r="E31" s="77"/>
      <c r="F31" s="77"/>
      <c r="G31" s="77"/>
      <c r="H31" s="77"/>
      <c r="I31" s="77"/>
      <c r="J31" s="77"/>
      <c r="K31" s="77"/>
      <c r="L31" s="44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27" customFormat="true" ht="14.4" hidden="false" customHeight="true" outlineLevel="0" collapsed="false">
      <c r="A32" s="22"/>
      <c r="B32" s="23"/>
      <c r="C32" s="22"/>
      <c r="D32" s="22"/>
      <c r="E32" s="22"/>
      <c r="F32" s="119" t="s">
        <v>34</v>
      </c>
      <c r="G32" s="22"/>
      <c r="H32" s="22"/>
      <c r="I32" s="119" t="s">
        <v>33</v>
      </c>
      <c r="J32" s="119" t="s">
        <v>35</v>
      </c>
      <c r="K32" s="22"/>
      <c r="L32" s="44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27" customFormat="true" ht="14.4" hidden="false" customHeight="true" outlineLevel="0" collapsed="false">
      <c r="A33" s="22"/>
      <c r="B33" s="23"/>
      <c r="C33" s="22"/>
      <c r="D33" s="120" t="s">
        <v>36</v>
      </c>
      <c r="E33" s="31" t="s">
        <v>37</v>
      </c>
      <c r="F33" s="121" t="n">
        <f aca="false">ROUND((SUM(BE125:BE179)),  2)</f>
        <v>0</v>
      </c>
      <c r="G33" s="122"/>
      <c r="H33" s="122"/>
      <c r="I33" s="123" t="n">
        <v>0.2</v>
      </c>
      <c r="J33" s="121" t="n">
        <f aca="false">ROUND(((SUM(BE125:BE179))*I33),  2)</f>
        <v>0</v>
      </c>
      <c r="K33" s="22"/>
      <c r="L33" s="44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27" customFormat="true" ht="14.4" hidden="false" customHeight="true" outlineLevel="0" collapsed="false">
      <c r="A34" s="22"/>
      <c r="B34" s="23"/>
      <c r="C34" s="22"/>
      <c r="D34" s="22"/>
      <c r="E34" s="31" t="s">
        <v>38</v>
      </c>
      <c r="F34" s="121" t="n">
        <f aca="false">ROUND((SUM(BF125:BF179)),  2)</f>
        <v>0</v>
      </c>
      <c r="G34" s="122"/>
      <c r="H34" s="122"/>
      <c r="I34" s="123" t="n">
        <v>0.2</v>
      </c>
      <c r="J34" s="121" t="n">
        <f aca="false">ROUND(((SUM(BF125:BF179))*I34),  2)</f>
        <v>0</v>
      </c>
      <c r="K34" s="22"/>
      <c r="L34" s="44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27" customFormat="true" ht="14.4" hidden="true" customHeight="true" outlineLevel="0" collapsed="false">
      <c r="A35" s="22"/>
      <c r="B35" s="23"/>
      <c r="C35" s="22"/>
      <c r="D35" s="22"/>
      <c r="E35" s="15" t="s">
        <v>39</v>
      </c>
      <c r="F35" s="124" t="n">
        <f aca="false">ROUND((SUM(BG125:BG179)),  2)</f>
        <v>0</v>
      </c>
      <c r="G35" s="22"/>
      <c r="H35" s="22"/>
      <c r="I35" s="125" t="n">
        <v>0.2</v>
      </c>
      <c r="J35" s="124" t="n">
        <f aca="false">0</f>
        <v>0</v>
      </c>
      <c r="K35" s="22"/>
      <c r="L35" s="44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27" customFormat="true" ht="14.4" hidden="true" customHeight="true" outlineLevel="0" collapsed="false">
      <c r="A36" s="22"/>
      <c r="B36" s="23"/>
      <c r="C36" s="22"/>
      <c r="D36" s="22"/>
      <c r="E36" s="15" t="s">
        <v>40</v>
      </c>
      <c r="F36" s="124" t="n">
        <f aca="false">ROUND((SUM(BH125:BH179)),  2)</f>
        <v>0</v>
      </c>
      <c r="G36" s="22"/>
      <c r="H36" s="22"/>
      <c r="I36" s="125" t="n">
        <v>0.2</v>
      </c>
      <c r="J36" s="124" t="n">
        <f aca="false">0</f>
        <v>0</v>
      </c>
      <c r="K36" s="22"/>
      <c r="L36" s="44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27" customFormat="true" ht="14.4" hidden="true" customHeight="true" outlineLevel="0" collapsed="false">
      <c r="A37" s="22"/>
      <c r="B37" s="23"/>
      <c r="C37" s="22"/>
      <c r="D37" s="22"/>
      <c r="E37" s="31" t="s">
        <v>41</v>
      </c>
      <c r="F37" s="121" t="n">
        <f aca="false">ROUND((SUM(BI125:BI179)),  2)</f>
        <v>0</v>
      </c>
      <c r="G37" s="122"/>
      <c r="H37" s="122"/>
      <c r="I37" s="123" t="n">
        <v>0</v>
      </c>
      <c r="J37" s="121" t="n">
        <f aca="false">0</f>
        <v>0</v>
      </c>
      <c r="K37" s="22"/>
      <c r="L37" s="44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27" customFormat="true" ht="6.95" hidden="false" customHeight="true" outlineLevel="0" collapsed="false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44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27" customFormat="true" ht="25.45" hidden="false" customHeight="true" outlineLevel="0" collapsed="false">
      <c r="A39" s="22"/>
      <c r="B39" s="23"/>
      <c r="C39" s="126"/>
      <c r="D39" s="127" t="s">
        <v>42</v>
      </c>
      <c r="E39" s="68"/>
      <c r="F39" s="68"/>
      <c r="G39" s="128" t="s">
        <v>43</v>
      </c>
      <c r="H39" s="129" t="s">
        <v>44</v>
      </c>
      <c r="I39" s="68"/>
      <c r="J39" s="130" t="n">
        <f aca="false">SUM(J30:J37)</f>
        <v>0</v>
      </c>
      <c r="K39" s="131"/>
      <c r="L39" s="44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27" customFormat="true" ht="14.4" hidden="false" customHeight="true" outlineLevel="0" collapsed="false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44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7" customFormat="true" ht="14.4" hidden="false" customHeight="true" outlineLevel="0" collapsed="false">
      <c r="B50" s="44"/>
      <c r="D50" s="45" t="s">
        <v>45</v>
      </c>
      <c r="E50" s="46"/>
      <c r="F50" s="46"/>
      <c r="G50" s="45" t="s">
        <v>46</v>
      </c>
      <c r="H50" s="46"/>
      <c r="I50" s="46"/>
      <c r="J50" s="46"/>
      <c r="K50" s="46"/>
      <c r="L50" s="44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7" customFormat="true" ht="12.8" hidden="false" customHeight="false" outlineLevel="0" collapsed="false">
      <c r="A61" s="22"/>
      <c r="B61" s="23"/>
      <c r="C61" s="22"/>
      <c r="D61" s="47" t="s">
        <v>47</v>
      </c>
      <c r="E61" s="25"/>
      <c r="F61" s="132" t="s">
        <v>48</v>
      </c>
      <c r="G61" s="47" t="s">
        <v>47</v>
      </c>
      <c r="H61" s="25"/>
      <c r="I61" s="25"/>
      <c r="J61" s="133" t="s">
        <v>48</v>
      </c>
      <c r="K61" s="25"/>
      <c r="L61" s="44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7" customFormat="true" ht="12.8" hidden="false" customHeight="false" outlineLevel="0" collapsed="false">
      <c r="A65" s="22"/>
      <c r="B65" s="23"/>
      <c r="C65" s="22"/>
      <c r="D65" s="45" t="s">
        <v>49</v>
      </c>
      <c r="E65" s="48"/>
      <c r="F65" s="48"/>
      <c r="G65" s="45" t="s">
        <v>50</v>
      </c>
      <c r="H65" s="48"/>
      <c r="I65" s="48"/>
      <c r="J65" s="48"/>
      <c r="K65" s="48"/>
      <c r="L65" s="44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7" customFormat="true" ht="12.8" hidden="false" customHeight="false" outlineLevel="0" collapsed="false">
      <c r="A76" s="22"/>
      <c r="B76" s="23"/>
      <c r="C76" s="22"/>
      <c r="D76" s="47" t="s">
        <v>47</v>
      </c>
      <c r="E76" s="25"/>
      <c r="F76" s="132" t="s">
        <v>48</v>
      </c>
      <c r="G76" s="47" t="s">
        <v>47</v>
      </c>
      <c r="H76" s="25"/>
      <c r="I76" s="25"/>
      <c r="J76" s="133" t="s">
        <v>48</v>
      </c>
      <c r="K76" s="25"/>
      <c r="L76" s="44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27" customFormat="true" ht="14.4" hidden="false" customHeight="true" outlineLevel="0" collapsed="false">
      <c r="A77" s="22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81" s="27" customFormat="true" ht="6.95" hidden="false" customHeight="true" outlineLevel="0" collapsed="false">
      <c r="A81" s="22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27" customFormat="true" ht="24.95" hidden="false" customHeight="true" outlineLevel="0" collapsed="false">
      <c r="A82" s="22"/>
      <c r="B82" s="23"/>
      <c r="C82" s="7" t="s">
        <v>88</v>
      </c>
      <c r="D82" s="22"/>
      <c r="E82" s="22"/>
      <c r="F82" s="22"/>
      <c r="G82" s="22"/>
      <c r="H82" s="22"/>
      <c r="I82" s="22"/>
      <c r="J82" s="22"/>
      <c r="K82" s="22"/>
      <c r="L82" s="44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27" customFormat="true" ht="6.95" hidden="fals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44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27" customFormat="true" ht="12" hidden="false" customHeight="true" outlineLevel="0" collapsed="false">
      <c r="A84" s="22"/>
      <c r="B84" s="23"/>
      <c r="C84" s="15" t="s">
        <v>13</v>
      </c>
      <c r="D84" s="22"/>
      <c r="E84" s="22"/>
      <c r="F84" s="22"/>
      <c r="G84" s="22"/>
      <c r="H84" s="22"/>
      <c r="I84" s="22"/>
      <c r="J84" s="22"/>
      <c r="K84" s="22"/>
      <c r="L84" s="44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27" customFormat="true" ht="26.25" hidden="false" customHeight="true" outlineLevel="0" collapsed="false">
      <c r="A85" s="22"/>
      <c r="B85" s="23"/>
      <c r="C85" s="22"/>
      <c r="D85" s="22"/>
      <c r="E85" s="110" t="str">
        <f aca="false">E7</f>
        <v>Rekonštrukcia obecného objektu v obci Selce, SO-01 Obecný objekt</v>
      </c>
      <c r="F85" s="110"/>
      <c r="G85" s="110"/>
      <c r="H85" s="110"/>
      <c r="I85" s="22"/>
      <c r="J85" s="22"/>
      <c r="K85" s="22"/>
      <c r="L85" s="44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="27" customFormat="true" ht="12" hidden="false" customHeight="true" outlineLevel="0" collapsed="false">
      <c r="A86" s="22"/>
      <c r="B86" s="23"/>
      <c r="C86" s="15" t="s">
        <v>86</v>
      </c>
      <c r="D86" s="22"/>
      <c r="E86" s="22"/>
      <c r="F86" s="22"/>
      <c r="G86" s="22"/>
      <c r="H86" s="22"/>
      <c r="I86" s="22"/>
      <c r="J86" s="22"/>
      <c r="K86" s="22"/>
      <c r="L86" s="44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="27" customFormat="true" ht="16.5" hidden="false" customHeight="true" outlineLevel="0" collapsed="false">
      <c r="A87" s="22"/>
      <c r="B87" s="23"/>
      <c r="C87" s="22"/>
      <c r="D87" s="22"/>
      <c r="E87" s="58" t="str">
        <f aca="false">E9</f>
        <v>B - Bleskozvod</v>
      </c>
      <c r="F87" s="58"/>
      <c r="G87" s="58"/>
      <c r="H87" s="58"/>
      <c r="I87" s="22"/>
      <c r="J87" s="22"/>
      <c r="K87" s="22"/>
      <c r="L87" s="44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27" customFormat="true" ht="6.95" hidden="fals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44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7" customFormat="true" ht="12" hidden="false" customHeight="true" outlineLevel="0" collapsed="false">
      <c r="A89" s="22"/>
      <c r="B89" s="23"/>
      <c r="C89" s="15" t="s">
        <v>17</v>
      </c>
      <c r="D89" s="22"/>
      <c r="E89" s="22"/>
      <c r="F89" s="16" t="str">
        <f aca="false">F12</f>
        <v> </v>
      </c>
      <c r="G89" s="22"/>
      <c r="H89" s="22"/>
      <c r="I89" s="15" t="s">
        <v>19</v>
      </c>
      <c r="J89" s="111" t="str">
        <f aca="false">IF(J12="","",J12)</f>
        <v/>
      </c>
      <c r="K89" s="22"/>
      <c r="L89" s="44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27" customFormat="true" ht="6.95" hidden="false" customHeight="true" outlineLevel="0" collapsed="false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44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27" customFormat="true" ht="15.15" hidden="false" customHeight="true" outlineLevel="0" collapsed="false">
      <c r="A91" s="22"/>
      <c r="B91" s="23"/>
      <c r="C91" s="15" t="s">
        <v>20</v>
      </c>
      <c r="D91" s="22"/>
      <c r="E91" s="22"/>
      <c r="F91" s="16" t="str">
        <f aca="false">E15</f>
        <v>Obec Selce</v>
      </c>
      <c r="G91" s="22"/>
      <c r="H91" s="22"/>
      <c r="I91" s="15" t="s">
        <v>26</v>
      </c>
      <c r="J91" s="134" t="str">
        <f aca="false">E21</f>
        <v>Kotrle Antonín</v>
      </c>
      <c r="K91" s="22"/>
      <c r="L91" s="44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27" customFormat="true" ht="15.15" hidden="false" customHeight="true" outlineLevel="0" collapsed="false">
      <c r="A92" s="22"/>
      <c r="B92" s="23"/>
      <c r="C92" s="15" t="s">
        <v>24</v>
      </c>
      <c r="D92" s="22"/>
      <c r="E92" s="22"/>
      <c r="F92" s="16" t="str">
        <f aca="false">IF(E18="","",E18)</f>
        <v>Vyplň údaj</v>
      </c>
      <c r="G92" s="22"/>
      <c r="H92" s="22"/>
      <c r="I92" s="15" t="s">
        <v>30</v>
      </c>
      <c r="J92" s="134" t="str">
        <f aca="false">E24</f>
        <v> </v>
      </c>
      <c r="K92" s="22"/>
      <c r="L92" s="44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27" customFormat="true" ht="10.3" hidden="fals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44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27" customFormat="true" ht="29.3" hidden="false" customHeight="true" outlineLevel="0" collapsed="false">
      <c r="A94" s="22"/>
      <c r="B94" s="23"/>
      <c r="C94" s="135" t="s">
        <v>89</v>
      </c>
      <c r="D94" s="126"/>
      <c r="E94" s="126"/>
      <c r="F94" s="126"/>
      <c r="G94" s="126"/>
      <c r="H94" s="126"/>
      <c r="I94" s="126"/>
      <c r="J94" s="136" t="s">
        <v>90</v>
      </c>
      <c r="K94" s="126"/>
      <c r="L94" s="44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27" customFormat="true" ht="10.3" hidden="false" customHeight="true" outlineLevel="0" collapsed="false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44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27" customFormat="true" ht="22.8" hidden="false" customHeight="true" outlineLevel="0" collapsed="false">
      <c r="A96" s="22"/>
      <c r="B96" s="23"/>
      <c r="C96" s="137" t="s">
        <v>91</v>
      </c>
      <c r="D96" s="22"/>
      <c r="E96" s="22"/>
      <c r="F96" s="22"/>
      <c r="G96" s="22"/>
      <c r="H96" s="22"/>
      <c r="I96" s="22"/>
      <c r="J96" s="118" t="n">
        <f aca="false">J125</f>
        <v>0</v>
      </c>
      <c r="K96" s="22"/>
      <c r="L96" s="44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U96" s="3" t="s">
        <v>92</v>
      </c>
    </row>
    <row r="97" s="138" customFormat="true" ht="24.95" hidden="false" customHeight="true" outlineLevel="0" collapsed="false">
      <c r="B97" s="139"/>
      <c r="D97" s="140" t="s">
        <v>93</v>
      </c>
      <c r="E97" s="141"/>
      <c r="F97" s="141"/>
      <c r="G97" s="141"/>
      <c r="H97" s="141"/>
      <c r="I97" s="141"/>
      <c r="J97" s="142" t="n">
        <f aca="false">J126</f>
        <v>0</v>
      </c>
      <c r="L97" s="139"/>
    </row>
    <row r="98" s="143" customFormat="true" ht="19.95" hidden="false" customHeight="true" outlineLevel="0" collapsed="false">
      <c r="B98" s="144"/>
      <c r="D98" s="145" t="s">
        <v>236</v>
      </c>
      <c r="E98" s="146"/>
      <c r="F98" s="146"/>
      <c r="G98" s="146"/>
      <c r="H98" s="146"/>
      <c r="I98" s="146"/>
      <c r="J98" s="147" t="n">
        <f aca="false">J127</f>
        <v>0</v>
      </c>
      <c r="L98" s="144"/>
    </row>
    <row r="99" s="143" customFormat="true" ht="19.95" hidden="false" customHeight="true" outlineLevel="0" collapsed="false">
      <c r="B99" s="144"/>
      <c r="D99" s="145" t="s">
        <v>237</v>
      </c>
      <c r="E99" s="146"/>
      <c r="F99" s="146"/>
      <c r="G99" s="146"/>
      <c r="H99" s="146"/>
      <c r="I99" s="146"/>
      <c r="J99" s="147" t="n">
        <f aca="false">J129</f>
        <v>0</v>
      </c>
      <c r="L99" s="144"/>
    </row>
    <row r="100" s="143" customFormat="true" ht="19.95" hidden="false" customHeight="true" outlineLevel="0" collapsed="false">
      <c r="B100" s="144"/>
      <c r="D100" s="145" t="s">
        <v>94</v>
      </c>
      <c r="E100" s="146"/>
      <c r="F100" s="146"/>
      <c r="G100" s="146"/>
      <c r="H100" s="146"/>
      <c r="I100" s="146"/>
      <c r="J100" s="147" t="n">
        <f aca="false">J131</f>
        <v>0</v>
      </c>
      <c r="L100" s="144"/>
    </row>
    <row r="101" s="138" customFormat="true" ht="24.95" hidden="false" customHeight="true" outlineLevel="0" collapsed="false">
      <c r="B101" s="139"/>
      <c r="D101" s="140" t="s">
        <v>95</v>
      </c>
      <c r="E101" s="141"/>
      <c r="F101" s="141"/>
      <c r="G101" s="141"/>
      <c r="H101" s="141"/>
      <c r="I101" s="141"/>
      <c r="J101" s="142" t="n">
        <f aca="false">J135</f>
        <v>0</v>
      </c>
      <c r="L101" s="139"/>
    </row>
    <row r="102" s="143" customFormat="true" ht="19.95" hidden="false" customHeight="true" outlineLevel="0" collapsed="false">
      <c r="B102" s="144"/>
      <c r="D102" s="145" t="s">
        <v>96</v>
      </c>
      <c r="E102" s="146"/>
      <c r="F102" s="146"/>
      <c r="G102" s="146"/>
      <c r="H102" s="146"/>
      <c r="I102" s="146"/>
      <c r="J102" s="147" t="n">
        <f aca="false">J136</f>
        <v>0</v>
      </c>
      <c r="L102" s="144"/>
    </row>
    <row r="103" s="143" customFormat="true" ht="19.95" hidden="false" customHeight="true" outlineLevel="0" collapsed="false">
      <c r="B103" s="144"/>
      <c r="D103" s="145" t="s">
        <v>238</v>
      </c>
      <c r="E103" s="146"/>
      <c r="F103" s="146"/>
      <c r="G103" s="146"/>
      <c r="H103" s="146"/>
      <c r="I103" s="146"/>
      <c r="J103" s="147" t="n">
        <f aca="false">J171</f>
        <v>0</v>
      </c>
      <c r="L103" s="144"/>
    </row>
    <row r="104" s="143" customFormat="true" ht="19.95" hidden="false" customHeight="true" outlineLevel="0" collapsed="false">
      <c r="B104" s="144"/>
      <c r="D104" s="145" t="s">
        <v>97</v>
      </c>
      <c r="E104" s="146"/>
      <c r="F104" s="146"/>
      <c r="G104" s="146"/>
      <c r="H104" s="146"/>
      <c r="I104" s="146"/>
      <c r="J104" s="147" t="n">
        <f aca="false">J175</f>
        <v>0</v>
      </c>
      <c r="L104" s="144"/>
    </row>
    <row r="105" s="138" customFormat="true" ht="24.95" hidden="false" customHeight="true" outlineLevel="0" collapsed="false">
      <c r="B105" s="139"/>
      <c r="D105" s="140" t="s">
        <v>98</v>
      </c>
      <c r="E105" s="141"/>
      <c r="F105" s="141"/>
      <c r="G105" s="141"/>
      <c r="H105" s="141"/>
      <c r="I105" s="141"/>
      <c r="J105" s="142" t="n">
        <f aca="false">J178</f>
        <v>0</v>
      </c>
      <c r="L105" s="139"/>
    </row>
    <row r="106" s="27" customFormat="true" ht="21.85" hidden="false" customHeight="true" outlineLevel="0" collapsed="false">
      <c r="A106" s="22"/>
      <c r="B106" s="23"/>
      <c r="C106" s="22"/>
      <c r="D106" s="22"/>
      <c r="E106" s="22"/>
      <c r="F106" s="22"/>
      <c r="G106" s="22"/>
      <c r="H106" s="22"/>
      <c r="I106" s="22"/>
      <c r="J106" s="22"/>
      <c r="K106" s="22"/>
      <c r="L106" s="44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="27" customFormat="true" ht="6.95" hidden="false" customHeight="true" outlineLevel="0" collapsed="false">
      <c r="A107" s="22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44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11" s="27" customFormat="true" ht="6.95" hidden="false" customHeight="true" outlineLevel="0" collapsed="false">
      <c r="A111" s="22"/>
      <c r="B111" s="51"/>
      <c r="C111" s="52"/>
      <c r="D111" s="52"/>
      <c r="E111" s="52"/>
      <c r="F111" s="52"/>
      <c r="G111" s="52"/>
      <c r="H111" s="52"/>
      <c r="I111" s="52"/>
      <c r="J111" s="52"/>
      <c r="K111" s="52"/>
      <c r="L111" s="44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="27" customFormat="true" ht="24.95" hidden="false" customHeight="true" outlineLevel="0" collapsed="false">
      <c r="A112" s="22"/>
      <c r="B112" s="23"/>
      <c r="C112" s="7" t="s">
        <v>99</v>
      </c>
      <c r="D112" s="22"/>
      <c r="E112" s="22"/>
      <c r="F112" s="22"/>
      <c r="G112" s="22"/>
      <c r="H112" s="22"/>
      <c r="I112" s="22"/>
      <c r="J112" s="22"/>
      <c r="K112" s="22"/>
      <c r="L112" s="44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="27" customFormat="true" ht="6.95" hidden="false" customHeight="true" outlineLevel="0" collapsed="false">
      <c r="A113" s="22"/>
      <c r="B113" s="23"/>
      <c r="C113" s="22"/>
      <c r="D113" s="22"/>
      <c r="E113" s="22"/>
      <c r="F113" s="22"/>
      <c r="G113" s="22"/>
      <c r="H113" s="22"/>
      <c r="I113" s="22"/>
      <c r="J113" s="22"/>
      <c r="K113" s="22"/>
      <c r="L113" s="44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="27" customFormat="true" ht="12" hidden="false" customHeight="true" outlineLevel="0" collapsed="false">
      <c r="A114" s="22"/>
      <c r="B114" s="23"/>
      <c r="C114" s="15" t="s">
        <v>13</v>
      </c>
      <c r="D114" s="22"/>
      <c r="E114" s="22"/>
      <c r="F114" s="22"/>
      <c r="G114" s="22"/>
      <c r="H114" s="22"/>
      <c r="I114" s="22"/>
      <c r="J114" s="22"/>
      <c r="K114" s="22"/>
      <c r="L114" s="44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="27" customFormat="true" ht="26.25" hidden="false" customHeight="true" outlineLevel="0" collapsed="false">
      <c r="A115" s="22"/>
      <c r="B115" s="23"/>
      <c r="C115" s="22"/>
      <c r="D115" s="22"/>
      <c r="E115" s="110" t="str">
        <f aca="false">E7</f>
        <v>Rekonštrukcia obecného objektu v obci Selce, SO-01 Obecný objekt</v>
      </c>
      <c r="F115" s="110"/>
      <c r="G115" s="110"/>
      <c r="H115" s="110"/>
      <c r="I115" s="22"/>
      <c r="J115" s="22"/>
      <c r="K115" s="22"/>
      <c r="L115" s="44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="27" customFormat="true" ht="12" hidden="false" customHeight="true" outlineLevel="0" collapsed="false">
      <c r="A116" s="22"/>
      <c r="B116" s="23"/>
      <c r="C116" s="15" t="s">
        <v>86</v>
      </c>
      <c r="D116" s="22"/>
      <c r="E116" s="22"/>
      <c r="F116" s="22"/>
      <c r="G116" s="22"/>
      <c r="H116" s="22"/>
      <c r="I116" s="22"/>
      <c r="J116" s="22"/>
      <c r="K116" s="22"/>
      <c r="L116" s="44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="27" customFormat="true" ht="16.5" hidden="false" customHeight="true" outlineLevel="0" collapsed="false">
      <c r="A117" s="22"/>
      <c r="B117" s="23"/>
      <c r="C117" s="22"/>
      <c r="D117" s="22"/>
      <c r="E117" s="58" t="str">
        <f aca="false">E9</f>
        <v>B - Bleskozvod</v>
      </c>
      <c r="F117" s="58"/>
      <c r="G117" s="58"/>
      <c r="H117" s="58"/>
      <c r="I117" s="22"/>
      <c r="J117" s="22"/>
      <c r="K117" s="22"/>
      <c r="L117" s="44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="27" customFormat="true" ht="6.95" hidden="false" customHeight="true" outlineLevel="0" collapsed="false">
      <c r="A118" s="22"/>
      <c r="B118" s="23"/>
      <c r="C118" s="22"/>
      <c r="D118" s="22"/>
      <c r="E118" s="22"/>
      <c r="F118" s="22"/>
      <c r="G118" s="22"/>
      <c r="H118" s="22"/>
      <c r="I118" s="22"/>
      <c r="J118" s="22"/>
      <c r="K118" s="22"/>
      <c r="L118" s="44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="27" customFormat="true" ht="12" hidden="false" customHeight="true" outlineLevel="0" collapsed="false">
      <c r="A119" s="22"/>
      <c r="B119" s="23"/>
      <c r="C119" s="15" t="s">
        <v>17</v>
      </c>
      <c r="D119" s="22"/>
      <c r="E119" s="22"/>
      <c r="F119" s="16" t="str">
        <f aca="false">F12</f>
        <v> </v>
      </c>
      <c r="G119" s="22"/>
      <c r="H119" s="22"/>
      <c r="I119" s="15" t="s">
        <v>19</v>
      </c>
      <c r="J119" s="111" t="str">
        <f aca="false">IF(J12="","",J12)</f>
        <v/>
      </c>
      <c r="K119" s="22"/>
      <c r="L119" s="44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="27" customFormat="true" ht="6.95" hidden="false" customHeight="true" outlineLevel="0" collapsed="false">
      <c r="A120" s="22"/>
      <c r="B120" s="23"/>
      <c r="C120" s="22"/>
      <c r="D120" s="22"/>
      <c r="E120" s="22"/>
      <c r="F120" s="22"/>
      <c r="G120" s="22"/>
      <c r="H120" s="22"/>
      <c r="I120" s="22"/>
      <c r="J120" s="22"/>
      <c r="K120" s="22"/>
      <c r="L120" s="44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="27" customFormat="true" ht="15.15" hidden="false" customHeight="true" outlineLevel="0" collapsed="false">
      <c r="A121" s="22"/>
      <c r="B121" s="23"/>
      <c r="C121" s="15" t="s">
        <v>20</v>
      </c>
      <c r="D121" s="22"/>
      <c r="E121" s="22"/>
      <c r="F121" s="16" t="str">
        <f aca="false">E15</f>
        <v>Obec Selce</v>
      </c>
      <c r="G121" s="22"/>
      <c r="H121" s="22"/>
      <c r="I121" s="15" t="s">
        <v>26</v>
      </c>
      <c r="J121" s="134" t="str">
        <f aca="false">E21</f>
        <v>Kotrle Antonín</v>
      </c>
      <c r="K121" s="22"/>
      <c r="L121" s="44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="27" customFormat="true" ht="15.15" hidden="false" customHeight="true" outlineLevel="0" collapsed="false">
      <c r="A122" s="22"/>
      <c r="B122" s="23"/>
      <c r="C122" s="15" t="s">
        <v>24</v>
      </c>
      <c r="D122" s="22"/>
      <c r="E122" s="22"/>
      <c r="F122" s="16" t="str">
        <f aca="false">IF(E18="","",E18)</f>
        <v>Vyplň údaj</v>
      </c>
      <c r="G122" s="22"/>
      <c r="H122" s="22"/>
      <c r="I122" s="15" t="s">
        <v>30</v>
      </c>
      <c r="J122" s="134" t="str">
        <f aca="false">E24</f>
        <v> </v>
      </c>
      <c r="K122" s="22"/>
      <c r="L122" s="44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="27" customFormat="true" ht="10.3" hidden="false" customHeight="true" outlineLevel="0" collapsed="false">
      <c r="A123" s="22"/>
      <c r="B123" s="23"/>
      <c r="C123" s="22"/>
      <c r="D123" s="22"/>
      <c r="E123" s="22"/>
      <c r="F123" s="22"/>
      <c r="G123" s="22"/>
      <c r="H123" s="22"/>
      <c r="I123" s="22"/>
      <c r="J123" s="22"/>
      <c r="K123" s="22"/>
      <c r="L123" s="44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="155" customFormat="true" ht="29.3" hidden="false" customHeight="true" outlineLevel="0" collapsed="false">
      <c r="A124" s="148"/>
      <c r="B124" s="149"/>
      <c r="C124" s="150" t="s">
        <v>100</v>
      </c>
      <c r="D124" s="151" t="s">
        <v>57</v>
      </c>
      <c r="E124" s="151" t="s">
        <v>53</v>
      </c>
      <c r="F124" s="151" t="s">
        <v>54</v>
      </c>
      <c r="G124" s="151" t="s">
        <v>101</v>
      </c>
      <c r="H124" s="151" t="s">
        <v>102</v>
      </c>
      <c r="I124" s="151" t="s">
        <v>103</v>
      </c>
      <c r="J124" s="152" t="s">
        <v>90</v>
      </c>
      <c r="K124" s="153" t="s">
        <v>104</v>
      </c>
      <c r="L124" s="154"/>
      <c r="M124" s="73"/>
      <c r="N124" s="74" t="s">
        <v>36</v>
      </c>
      <c r="O124" s="74" t="s">
        <v>105</v>
      </c>
      <c r="P124" s="74" t="s">
        <v>106</v>
      </c>
      <c r="Q124" s="74" t="s">
        <v>107</v>
      </c>
      <c r="R124" s="74" t="s">
        <v>108</v>
      </c>
      <c r="S124" s="74" t="s">
        <v>109</v>
      </c>
      <c r="T124" s="75" t="s">
        <v>110</v>
      </c>
      <c r="U124" s="148"/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</row>
    <row r="125" s="27" customFormat="true" ht="22.8" hidden="false" customHeight="true" outlineLevel="0" collapsed="false">
      <c r="A125" s="22"/>
      <c r="B125" s="23"/>
      <c r="C125" s="81" t="s">
        <v>91</v>
      </c>
      <c r="D125" s="22"/>
      <c r="E125" s="22"/>
      <c r="F125" s="22"/>
      <c r="G125" s="22"/>
      <c r="H125" s="22"/>
      <c r="I125" s="22"/>
      <c r="J125" s="156" t="n">
        <f aca="false">BK125</f>
        <v>0</v>
      </c>
      <c r="K125" s="22"/>
      <c r="L125" s="23"/>
      <c r="M125" s="76"/>
      <c r="N125" s="63"/>
      <c r="O125" s="77"/>
      <c r="P125" s="157" t="n">
        <f aca="false">P126+P135+P178</f>
        <v>0</v>
      </c>
      <c r="Q125" s="77"/>
      <c r="R125" s="157" t="n">
        <f aca="false">R126+R135+R178</f>
        <v>1.785215</v>
      </c>
      <c r="S125" s="77"/>
      <c r="T125" s="158" t="n">
        <f aca="false">T126+T135+T178</f>
        <v>1.624</v>
      </c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T125" s="3" t="s">
        <v>71</v>
      </c>
      <c r="AU125" s="3" t="s">
        <v>92</v>
      </c>
      <c r="BK125" s="159" t="n">
        <f aca="false">BK126+BK135+BK178</f>
        <v>0</v>
      </c>
    </row>
    <row r="126" s="160" customFormat="true" ht="25.9" hidden="false" customHeight="true" outlineLevel="0" collapsed="false">
      <c r="B126" s="161"/>
      <c r="D126" s="162" t="s">
        <v>71</v>
      </c>
      <c r="E126" s="163" t="s">
        <v>111</v>
      </c>
      <c r="F126" s="163" t="s">
        <v>112</v>
      </c>
      <c r="I126" s="164"/>
      <c r="J126" s="165" t="n">
        <f aca="false">BK126</f>
        <v>0</v>
      </c>
      <c r="L126" s="161"/>
      <c r="M126" s="166"/>
      <c r="N126" s="167"/>
      <c r="O126" s="167"/>
      <c r="P126" s="168" t="n">
        <f aca="false">P127+P129+P131</f>
        <v>0</v>
      </c>
      <c r="Q126" s="167"/>
      <c r="R126" s="168" t="n">
        <f aca="false">R127+R129+R131</f>
        <v>1.6596</v>
      </c>
      <c r="S126" s="167"/>
      <c r="T126" s="169" t="n">
        <f aca="false">T127+T129+T131</f>
        <v>1.624</v>
      </c>
      <c r="AR126" s="162" t="s">
        <v>80</v>
      </c>
      <c r="AT126" s="170" t="s">
        <v>71</v>
      </c>
      <c r="AU126" s="170" t="s">
        <v>72</v>
      </c>
      <c r="AY126" s="162" t="s">
        <v>113</v>
      </c>
      <c r="BK126" s="171" t="n">
        <f aca="false">BK127+BK129+BK131</f>
        <v>0</v>
      </c>
    </row>
    <row r="127" s="160" customFormat="true" ht="22.8" hidden="false" customHeight="true" outlineLevel="0" collapsed="false">
      <c r="B127" s="161"/>
      <c r="D127" s="162" t="s">
        <v>71</v>
      </c>
      <c r="E127" s="172" t="s">
        <v>80</v>
      </c>
      <c r="F127" s="172" t="s">
        <v>239</v>
      </c>
      <c r="I127" s="164"/>
      <c r="J127" s="173" t="n">
        <f aca="false">BK127</f>
        <v>0</v>
      </c>
      <c r="L127" s="161"/>
      <c r="M127" s="166"/>
      <c r="N127" s="167"/>
      <c r="O127" s="167"/>
      <c r="P127" s="168" t="n">
        <f aca="false">P128</f>
        <v>0</v>
      </c>
      <c r="Q127" s="167"/>
      <c r="R127" s="168" t="n">
        <f aca="false">R128</f>
        <v>0</v>
      </c>
      <c r="S127" s="167"/>
      <c r="T127" s="169" t="n">
        <f aca="false">T128</f>
        <v>1.448</v>
      </c>
      <c r="AR127" s="162" t="s">
        <v>80</v>
      </c>
      <c r="AT127" s="170" t="s">
        <v>71</v>
      </c>
      <c r="AU127" s="170" t="s">
        <v>80</v>
      </c>
      <c r="AY127" s="162" t="s">
        <v>113</v>
      </c>
      <c r="BK127" s="171" t="n">
        <f aca="false">BK128</f>
        <v>0</v>
      </c>
    </row>
    <row r="128" s="27" customFormat="true" ht="24.15" hidden="false" customHeight="true" outlineLevel="0" collapsed="false">
      <c r="A128" s="22"/>
      <c r="B128" s="174"/>
      <c r="C128" s="175" t="s">
        <v>240</v>
      </c>
      <c r="D128" s="175" t="s">
        <v>117</v>
      </c>
      <c r="E128" s="176" t="s">
        <v>241</v>
      </c>
      <c r="F128" s="177" t="s">
        <v>242</v>
      </c>
      <c r="G128" s="178" t="s">
        <v>243</v>
      </c>
      <c r="H128" s="179" t="n">
        <v>8</v>
      </c>
      <c r="I128" s="180"/>
      <c r="J128" s="179" t="n">
        <f aca="false">ROUND(I128*H128,3)</f>
        <v>0</v>
      </c>
      <c r="K128" s="181"/>
      <c r="L128" s="23"/>
      <c r="M128" s="182"/>
      <c r="N128" s="183" t="s">
        <v>38</v>
      </c>
      <c r="O128" s="65"/>
      <c r="P128" s="184" t="n">
        <f aca="false">O128*H128</f>
        <v>0</v>
      </c>
      <c r="Q128" s="184" t="n">
        <v>0</v>
      </c>
      <c r="R128" s="184" t="n">
        <f aca="false">Q128*H128</f>
        <v>0</v>
      </c>
      <c r="S128" s="184" t="n">
        <v>0.181</v>
      </c>
      <c r="T128" s="185" t="n">
        <f aca="false">S128*H128</f>
        <v>1.448</v>
      </c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R128" s="186" t="s">
        <v>121</v>
      </c>
      <c r="AT128" s="186" t="s">
        <v>117</v>
      </c>
      <c r="AU128" s="186" t="s">
        <v>122</v>
      </c>
      <c r="AY128" s="3" t="s">
        <v>113</v>
      </c>
      <c r="BE128" s="187" t="n">
        <f aca="false">IF(N128="základná",J128,0)</f>
        <v>0</v>
      </c>
      <c r="BF128" s="187" t="n">
        <f aca="false">IF(N128="znížená",J128,0)</f>
        <v>0</v>
      </c>
      <c r="BG128" s="187" t="n">
        <f aca="false">IF(N128="zákl. prenesená",J128,0)</f>
        <v>0</v>
      </c>
      <c r="BH128" s="187" t="n">
        <f aca="false">IF(N128="zníž. prenesená",J128,0)</f>
        <v>0</v>
      </c>
      <c r="BI128" s="187" t="n">
        <f aca="false">IF(N128="nulová",J128,0)</f>
        <v>0</v>
      </c>
      <c r="BJ128" s="3" t="s">
        <v>122</v>
      </c>
      <c r="BK128" s="188" t="n">
        <f aca="false">ROUND(I128*H128,3)</f>
        <v>0</v>
      </c>
      <c r="BL128" s="3" t="s">
        <v>121</v>
      </c>
      <c r="BM128" s="186" t="s">
        <v>244</v>
      </c>
    </row>
    <row r="129" s="160" customFormat="true" ht="22.8" hidden="false" customHeight="true" outlineLevel="0" collapsed="false">
      <c r="B129" s="161"/>
      <c r="D129" s="162" t="s">
        <v>71</v>
      </c>
      <c r="E129" s="172" t="s">
        <v>148</v>
      </c>
      <c r="F129" s="172" t="s">
        <v>245</v>
      </c>
      <c r="I129" s="164"/>
      <c r="J129" s="173" t="n">
        <f aca="false">BK129</f>
        <v>0</v>
      </c>
      <c r="L129" s="161"/>
      <c r="M129" s="166"/>
      <c r="N129" s="167"/>
      <c r="O129" s="167"/>
      <c r="P129" s="168" t="n">
        <f aca="false">P130</f>
        <v>0</v>
      </c>
      <c r="Q129" s="167"/>
      <c r="R129" s="168" t="n">
        <f aca="false">R130</f>
        <v>1.6596</v>
      </c>
      <c r="S129" s="167"/>
      <c r="T129" s="169" t="n">
        <f aca="false">T130</f>
        <v>0</v>
      </c>
      <c r="AR129" s="162" t="s">
        <v>80</v>
      </c>
      <c r="AT129" s="170" t="s">
        <v>71</v>
      </c>
      <c r="AU129" s="170" t="s">
        <v>80</v>
      </c>
      <c r="AY129" s="162" t="s">
        <v>113</v>
      </c>
      <c r="BK129" s="171" t="n">
        <f aca="false">BK130</f>
        <v>0</v>
      </c>
    </row>
    <row r="130" s="27" customFormat="true" ht="37.8" hidden="false" customHeight="true" outlineLevel="0" collapsed="false">
      <c r="A130" s="22"/>
      <c r="B130" s="174"/>
      <c r="C130" s="175" t="s">
        <v>246</v>
      </c>
      <c r="D130" s="175" t="s">
        <v>117</v>
      </c>
      <c r="E130" s="176" t="s">
        <v>247</v>
      </c>
      <c r="F130" s="177" t="s">
        <v>248</v>
      </c>
      <c r="G130" s="178" t="s">
        <v>243</v>
      </c>
      <c r="H130" s="179" t="n">
        <v>8</v>
      </c>
      <c r="I130" s="180"/>
      <c r="J130" s="179" t="n">
        <f aca="false">ROUND(I130*H130,3)</f>
        <v>0</v>
      </c>
      <c r="K130" s="181"/>
      <c r="L130" s="23"/>
      <c r="M130" s="182"/>
      <c r="N130" s="183" t="s">
        <v>38</v>
      </c>
      <c r="O130" s="65"/>
      <c r="P130" s="184" t="n">
        <f aca="false">O130*H130</f>
        <v>0</v>
      </c>
      <c r="Q130" s="184" t="n">
        <v>0.20745</v>
      </c>
      <c r="R130" s="184" t="n">
        <f aca="false">Q130*H130</f>
        <v>1.6596</v>
      </c>
      <c r="S130" s="184" t="n">
        <v>0</v>
      </c>
      <c r="T130" s="185" t="n">
        <f aca="false">S130*H130</f>
        <v>0</v>
      </c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R130" s="186" t="s">
        <v>121</v>
      </c>
      <c r="AT130" s="186" t="s">
        <v>117</v>
      </c>
      <c r="AU130" s="186" t="s">
        <v>122</v>
      </c>
      <c r="AY130" s="3" t="s">
        <v>113</v>
      </c>
      <c r="BE130" s="187" t="n">
        <f aca="false">IF(N130="základná",J130,0)</f>
        <v>0</v>
      </c>
      <c r="BF130" s="187" t="n">
        <f aca="false">IF(N130="znížená",J130,0)</f>
        <v>0</v>
      </c>
      <c r="BG130" s="187" t="n">
        <f aca="false">IF(N130="zákl. prenesená",J130,0)</f>
        <v>0</v>
      </c>
      <c r="BH130" s="187" t="n">
        <f aca="false">IF(N130="zníž. prenesená",J130,0)</f>
        <v>0</v>
      </c>
      <c r="BI130" s="187" t="n">
        <f aca="false">IF(N130="nulová",J130,0)</f>
        <v>0</v>
      </c>
      <c r="BJ130" s="3" t="s">
        <v>122</v>
      </c>
      <c r="BK130" s="188" t="n">
        <f aca="false">ROUND(I130*H130,3)</f>
        <v>0</v>
      </c>
      <c r="BL130" s="3" t="s">
        <v>121</v>
      </c>
      <c r="BM130" s="186" t="s">
        <v>249</v>
      </c>
    </row>
    <row r="131" s="160" customFormat="true" ht="22.8" hidden="false" customHeight="true" outlineLevel="0" collapsed="false">
      <c r="B131" s="161"/>
      <c r="D131" s="162" t="s">
        <v>71</v>
      </c>
      <c r="E131" s="172" t="s">
        <v>114</v>
      </c>
      <c r="F131" s="172" t="s">
        <v>115</v>
      </c>
      <c r="I131" s="164"/>
      <c r="J131" s="173" t="n">
        <f aca="false">BK131</f>
        <v>0</v>
      </c>
      <c r="L131" s="161"/>
      <c r="M131" s="166"/>
      <c r="N131" s="167"/>
      <c r="O131" s="167"/>
      <c r="P131" s="168" t="n">
        <f aca="false">SUM(P132:P134)</f>
        <v>0</v>
      </c>
      <c r="Q131" s="167"/>
      <c r="R131" s="168" t="n">
        <f aca="false">SUM(R132:R134)</f>
        <v>0</v>
      </c>
      <c r="S131" s="167"/>
      <c r="T131" s="169" t="n">
        <f aca="false">SUM(T132:T134)</f>
        <v>0.176</v>
      </c>
      <c r="AR131" s="162" t="s">
        <v>80</v>
      </c>
      <c r="AT131" s="170" t="s">
        <v>71</v>
      </c>
      <c r="AU131" s="170" t="s">
        <v>80</v>
      </c>
      <c r="AY131" s="162" t="s">
        <v>113</v>
      </c>
      <c r="BK131" s="171" t="n">
        <f aca="false">SUM(BK132:BK134)</f>
        <v>0</v>
      </c>
    </row>
    <row r="132" s="27" customFormat="true" ht="24.15" hidden="false" customHeight="true" outlineLevel="0" collapsed="false">
      <c r="A132" s="22"/>
      <c r="B132" s="174"/>
      <c r="C132" s="175" t="s">
        <v>250</v>
      </c>
      <c r="D132" s="175" t="s">
        <v>117</v>
      </c>
      <c r="E132" s="176" t="s">
        <v>251</v>
      </c>
      <c r="F132" s="177" t="s">
        <v>252</v>
      </c>
      <c r="G132" s="178" t="s">
        <v>127</v>
      </c>
      <c r="H132" s="179" t="n">
        <v>46</v>
      </c>
      <c r="I132" s="180"/>
      <c r="J132" s="179" t="n">
        <f aca="false">ROUND(I132*H132,3)</f>
        <v>0</v>
      </c>
      <c r="K132" s="181"/>
      <c r="L132" s="23"/>
      <c r="M132" s="182"/>
      <c r="N132" s="183" t="s">
        <v>38</v>
      </c>
      <c r="O132" s="65"/>
      <c r="P132" s="184" t="n">
        <f aca="false">O132*H132</f>
        <v>0</v>
      </c>
      <c r="Q132" s="184" t="n">
        <v>0</v>
      </c>
      <c r="R132" s="184" t="n">
        <f aca="false">Q132*H132</f>
        <v>0</v>
      </c>
      <c r="S132" s="184" t="n">
        <v>0</v>
      </c>
      <c r="T132" s="185" t="n">
        <f aca="false">S132*H132</f>
        <v>0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R132" s="186" t="s">
        <v>121</v>
      </c>
      <c r="AT132" s="186" t="s">
        <v>117</v>
      </c>
      <c r="AU132" s="186" t="s">
        <v>122</v>
      </c>
      <c r="AY132" s="3" t="s">
        <v>113</v>
      </c>
      <c r="BE132" s="187" t="n">
        <f aca="false">IF(N132="základná",J132,0)</f>
        <v>0</v>
      </c>
      <c r="BF132" s="187" t="n">
        <f aca="false">IF(N132="znížená",J132,0)</f>
        <v>0</v>
      </c>
      <c r="BG132" s="187" t="n">
        <f aca="false">IF(N132="zákl. prenesená",J132,0)</f>
        <v>0</v>
      </c>
      <c r="BH132" s="187" t="n">
        <f aca="false">IF(N132="zníž. prenesená",J132,0)</f>
        <v>0</v>
      </c>
      <c r="BI132" s="187" t="n">
        <f aca="false">IF(N132="nulová",J132,0)</f>
        <v>0</v>
      </c>
      <c r="BJ132" s="3" t="s">
        <v>122</v>
      </c>
      <c r="BK132" s="188" t="n">
        <f aca="false">ROUND(I132*H132,3)</f>
        <v>0</v>
      </c>
      <c r="BL132" s="3" t="s">
        <v>121</v>
      </c>
      <c r="BM132" s="186" t="s">
        <v>253</v>
      </c>
    </row>
    <row r="133" s="27" customFormat="true" ht="24.15" hidden="false" customHeight="true" outlineLevel="0" collapsed="false">
      <c r="A133" s="22"/>
      <c r="B133" s="174"/>
      <c r="C133" s="175" t="s">
        <v>254</v>
      </c>
      <c r="D133" s="175" t="s">
        <v>117</v>
      </c>
      <c r="E133" s="176" t="s">
        <v>255</v>
      </c>
      <c r="F133" s="177" t="s">
        <v>256</v>
      </c>
      <c r="G133" s="178" t="s">
        <v>120</v>
      </c>
      <c r="H133" s="179" t="n">
        <v>4</v>
      </c>
      <c r="I133" s="180"/>
      <c r="J133" s="179" t="n">
        <f aca="false">ROUND(I133*H133,3)</f>
        <v>0</v>
      </c>
      <c r="K133" s="181"/>
      <c r="L133" s="23"/>
      <c r="M133" s="182"/>
      <c r="N133" s="183" t="s">
        <v>38</v>
      </c>
      <c r="O133" s="65"/>
      <c r="P133" s="184" t="n">
        <f aca="false">O133*H133</f>
        <v>0</v>
      </c>
      <c r="Q133" s="184" t="n">
        <v>0</v>
      </c>
      <c r="R133" s="184" t="n">
        <f aca="false">Q133*H133</f>
        <v>0</v>
      </c>
      <c r="S133" s="184" t="n">
        <v>0.026</v>
      </c>
      <c r="T133" s="185" t="n">
        <f aca="false">S133*H133</f>
        <v>0.104</v>
      </c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R133" s="186" t="s">
        <v>121</v>
      </c>
      <c r="AT133" s="186" t="s">
        <v>117</v>
      </c>
      <c r="AU133" s="186" t="s">
        <v>122</v>
      </c>
      <c r="AY133" s="3" t="s">
        <v>113</v>
      </c>
      <c r="BE133" s="187" t="n">
        <f aca="false">IF(N133="základná",J133,0)</f>
        <v>0</v>
      </c>
      <c r="BF133" s="187" t="n">
        <f aca="false">IF(N133="znížená",J133,0)</f>
        <v>0</v>
      </c>
      <c r="BG133" s="187" t="n">
        <f aca="false">IF(N133="zákl. prenesená",J133,0)</f>
        <v>0</v>
      </c>
      <c r="BH133" s="187" t="n">
        <f aca="false">IF(N133="zníž. prenesená",J133,0)</f>
        <v>0</v>
      </c>
      <c r="BI133" s="187" t="n">
        <f aca="false">IF(N133="nulová",J133,0)</f>
        <v>0</v>
      </c>
      <c r="BJ133" s="3" t="s">
        <v>122</v>
      </c>
      <c r="BK133" s="188" t="n">
        <f aca="false">ROUND(I133*H133,3)</f>
        <v>0</v>
      </c>
      <c r="BL133" s="3" t="s">
        <v>121</v>
      </c>
      <c r="BM133" s="186" t="s">
        <v>257</v>
      </c>
    </row>
    <row r="134" s="27" customFormat="true" ht="37.8" hidden="false" customHeight="true" outlineLevel="0" collapsed="false">
      <c r="A134" s="22"/>
      <c r="B134" s="174"/>
      <c r="C134" s="175" t="s">
        <v>258</v>
      </c>
      <c r="D134" s="175" t="s">
        <v>117</v>
      </c>
      <c r="E134" s="176" t="s">
        <v>259</v>
      </c>
      <c r="F134" s="177" t="s">
        <v>260</v>
      </c>
      <c r="G134" s="178" t="s">
        <v>127</v>
      </c>
      <c r="H134" s="179" t="n">
        <v>12</v>
      </c>
      <c r="I134" s="180"/>
      <c r="J134" s="179" t="n">
        <f aca="false">ROUND(I134*H134,3)</f>
        <v>0</v>
      </c>
      <c r="K134" s="181"/>
      <c r="L134" s="23"/>
      <c r="M134" s="182"/>
      <c r="N134" s="183" t="s">
        <v>38</v>
      </c>
      <c r="O134" s="65"/>
      <c r="P134" s="184" t="n">
        <f aca="false">O134*H134</f>
        <v>0</v>
      </c>
      <c r="Q134" s="184" t="n">
        <v>0</v>
      </c>
      <c r="R134" s="184" t="n">
        <f aca="false">Q134*H134</f>
        <v>0</v>
      </c>
      <c r="S134" s="184" t="n">
        <v>0.006</v>
      </c>
      <c r="T134" s="185" t="n">
        <f aca="false">S134*H134</f>
        <v>0.072</v>
      </c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R134" s="186" t="s">
        <v>121</v>
      </c>
      <c r="AT134" s="186" t="s">
        <v>117</v>
      </c>
      <c r="AU134" s="186" t="s">
        <v>122</v>
      </c>
      <c r="AY134" s="3" t="s">
        <v>113</v>
      </c>
      <c r="BE134" s="187" t="n">
        <f aca="false">IF(N134="základná",J134,0)</f>
        <v>0</v>
      </c>
      <c r="BF134" s="187" t="n">
        <f aca="false">IF(N134="znížená",J134,0)</f>
        <v>0</v>
      </c>
      <c r="BG134" s="187" t="n">
        <f aca="false">IF(N134="zákl. prenesená",J134,0)</f>
        <v>0</v>
      </c>
      <c r="BH134" s="187" t="n">
        <f aca="false">IF(N134="zníž. prenesená",J134,0)</f>
        <v>0</v>
      </c>
      <c r="BI134" s="187" t="n">
        <f aca="false">IF(N134="nulová",J134,0)</f>
        <v>0</v>
      </c>
      <c r="BJ134" s="3" t="s">
        <v>122</v>
      </c>
      <c r="BK134" s="188" t="n">
        <f aca="false">ROUND(I134*H134,3)</f>
        <v>0</v>
      </c>
      <c r="BL134" s="3" t="s">
        <v>121</v>
      </c>
      <c r="BM134" s="186" t="s">
        <v>261</v>
      </c>
    </row>
    <row r="135" s="160" customFormat="true" ht="25.9" hidden="false" customHeight="true" outlineLevel="0" collapsed="false">
      <c r="B135" s="161"/>
      <c r="D135" s="162" t="s">
        <v>71</v>
      </c>
      <c r="E135" s="163" t="s">
        <v>129</v>
      </c>
      <c r="F135" s="163" t="s">
        <v>130</v>
      </c>
      <c r="I135" s="164"/>
      <c r="J135" s="165" t="n">
        <f aca="false">BK135</f>
        <v>0</v>
      </c>
      <c r="L135" s="161"/>
      <c r="M135" s="166"/>
      <c r="N135" s="167"/>
      <c r="O135" s="167"/>
      <c r="P135" s="168" t="n">
        <f aca="false">P136+P171+P175</f>
        <v>0</v>
      </c>
      <c r="Q135" s="167"/>
      <c r="R135" s="168" t="n">
        <f aca="false">R136+R171+R175</f>
        <v>0.125615</v>
      </c>
      <c r="S135" s="167"/>
      <c r="T135" s="169" t="n">
        <f aca="false">T136+T171+T175</f>
        <v>0</v>
      </c>
      <c r="AR135" s="162" t="s">
        <v>131</v>
      </c>
      <c r="AT135" s="170" t="s">
        <v>71</v>
      </c>
      <c r="AU135" s="170" t="s">
        <v>72</v>
      </c>
      <c r="AY135" s="162" t="s">
        <v>113</v>
      </c>
      <c r="BK135" s="171" t="n">
        <f aca="false">BK136+BK171+BK175</f>
        <v>0</v>
      </c>
    </row>
    <row r="136" s="160" customFormat="true" ht="22.8" hidden="false" customHeight="true" outlineLevel="0" collapsed="false">
      <c r="B136" s="161"/>
      <c r="D136" s="162" t="s">
        <v>71</v>
      </c>
      <c r="E136" s="172" t="s">
        <v>132</v>
      </c>
      <c r="F136" s="172" t="s">
        <v>133</v>
      </c>
      <c r="I136" s="164"/>
      <c r="J136" s="173" t="n">
        <f aca="false">BK136</f>
        <v>0</v>
      </c>
      <c r="L136" s="161"/>
      <c r="M136" s="166"/>
      <c r="N136" s="167"/>
      <c r="O136" s="167"/>
      <c r="P136" s="168" t="n">
        <f aca="false">SUM(P137:P170)</f>
        <v>0</v>
      </c>
      <c r="Q136" s="167"/>
      <c r="R136" s="168" t="n">
        <f aca="false">SUM(R137:R170)</f>
        <v>0.125615</v>
      </c>
      <c r="S136" s="167"/>
      <c r="T136" s="169" t="n">
        <f aca="false">SUM(T137:T170)</f>
        <v>0</v>
      </c>
      <c r="AR136" s="162" t="s">
        <v>131</v>
      </c>
      <c r="AT136" s="170" t="s">
        <v>71</v>
      </c>
      <c r="AU136" s="170" t="s">
        <v>80</v>
      </c>
      <c r="AY136" s="162" t="s">
        <v>113</v>
      </c>
      <c r="BK136" s="171" t="n">
        <f aca="false">SUM(BK137:BK170)</f>
        <v>0</v>
      </c>
    </row>
    <row r="137" s="27" customFormat="true" ht="16.5" hidden="false" customHeight="true" outlineLevel="0" collapsed="false">
      <c r="A137" s="22"/>
      <c r="B137" s="174"/>
      <c r="C137" s="175" t="s">
        <v>262</v>
      </c>
      <c r="D137" s="175" t="s">
        <v>117</v>
      </c>
      <c r="E137" s="176" t="s">
        <v>263</v>
      </c>
      <c r="F137" s="177" t="s">
        <v>264</v>
      </c>
      <c r="G137" s="178" t="s">
        <v>120</v>
      </c>
      <c r="H137" s="179" t="n">
        <v>6</v>
      </c>
      <c r="I137" s="180"/>
      <c r="J137" s="179" t="n">
        <f aca="false">ROUND(I137*H137,3)</f>
        <v>0</v>
      </c>
      <c r="K137" s="181"/>
      <c r="L137" s="23"/>
      <c r="M137" s="182"/>
      <c r="N137" s="183" t="s">
        <v>38</v>
      </c>
      <c r="O137" s="65"/>
      <c r="P137" s="184" t="n">
        <f aca="false">O137*H137</f>
        <v>0</v>
      </c>
      <c r="Q137" s="184" t="n">
        <v>0</v>
      </c>
      <c r="R137" s="184" t="n">
        <f aca="false">Q137*H137</f>
        <v>0</v>
      </c>
      <c r="S137" s="184" t="n">
        <v>0</v>
      </c>
      <c r="T137" s="185" t="n">
        <f aca="false">S137*H137</f>
        <v>0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R137" s="186" t="s">
        <v>136</v>
      </c>
      <c r="AT137" s="186" t="s">
        <v>117</v>
      </c>
      <c r="AU137" s="186" t="s">
        <v>122</v>
      </c>
      <c r="AY137" s="3" t="s">
        <v>113</v>
      </c>
      <c r="BE137" s="187" t="n">
        <f aca="false">IF(N137="základná",J137,0)</f>
        <v>0</v>
      </c>
      <c r="BF137" s="187" t="n">
        <f aca="false">IF(N137="znížená",J137,0)</f>
        <v>0</v>
      </c>
      <c r="BG137" s="187" t="n">
        <f aca="false">IF(N137="zákl. prenesená",J137,0)</f>
        <v>0</v>
      </c>
      <c r="BH137" s="187" t="n">
        <f aca="false">IF(N137="zníž. prenesená",J137,0)</f>
        <v>0</v>
      </c>
      <c r="BI137" s="187" t="n">
        <f aca="false">IF(N137="nulová",J137,0)</f>
        <v>0</v>
      </c>
      <c r="BJ137" s="3" t="s">
        <v>122</v>
      </c>
      <c r="BK137" s="188" t="n">
        <f aca="false">ROUND(I137*H137,3)</f>
        <v>0</v>
      </c>
      <c r="BL137" s="3" t="s">
        <v>136</v>
      </c>
      <c r="BM137" s="186" t="s">
        <v>265</v>
      </c>
    </row>
    <row r="138" s="27" customFormat="true" ht="16.5" hidden="false" customHeight="true" outlineLevel="0" collapsed="false">
      <c r="A138" s="22"/>
      <c r="B138" s="174"/>
      <c r="C138" s="189" t="s">
        <v>266</v>
      </c>
      <c r="D138" s="189" t="s">
        <v>129</v>
      </c>
      <c r="E138" s="190" t="s">
        <v>267</v>
      </c>
      <c r="F138" s="191" t="s">
        <v>268</v>
      </c>
      <c r="G138" s="192" t="s">
        <v>269</v>
      </c>
      <c r="H138" s="193" t="n">
        <v>0.3</v>
      </c>
      <c r="I138" s="194"/>
      <c r="J138" s="193" t="n">
        <f aca="false">ROUND(I138*H138,3)</f>
        <v>0</v>
      </c>
      <c r="K138" s="195"/>
      <c r="L138" s="196"/>
      <c r="M138" s="197"/>
      <c r="N138" s="198" t="s">
        <v>38</v>
      </c>
      <c r="O138" s="65"/>
      <c r="P138" s="184" t="n">
        <f aca="false">O138*H138</f>
        <v>0</v>
      </c>
      <c r="Q138" s="184" t="n">
        <v>0.001</v>
      </c>
      <c r="R138" s="184" t="n">
        <f aca="false">Q138*H138</f>
        <v>0.0003</v>
      </c>
      <c r="S138" s="184" t="n">
        <v>0</v>
      </c>
      <c r="T138" s="185" t="n">
        <f aca="false">S138*H138</f>
        <v>0</v>
      </c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R138" s="186" t="s">
        <v>140</v>
      </c>
      <c r="AT138" s="186" t="s">
        <v>129</v>
      </c>
      <c r="AU138" s="186" t="s">
        <v>122</v>
      </c>
      <c r="AY138" s="3" t="s">
        <v>113</v>
      </c>
      <c r="BE138" s="187" t="n">
        <f aca="false">IF(N138="základná",J138,0)</f>
        <v>0</v>
      </c>
      <c r="BF138" s="187" t="n">
        <f aca="false">IF(N138="znížená",J138,0)</f>
        <v>0</v>
      </c>
      <c r="BG138" s="187" t="n">
        <f aca="false">IF(N138="zákl. prenesená",J138,0)</f>
        <v>0</v>
      </c>
      <c r="BH138" s="187" t="n">
        <f aca="false">IF(N138="zníž. prenesená",J138,0)</f>
        <v>0</v>
      </c>
      <c r="BI138" s="187" t="n">
        <f aca="false">IF(N138="nulová",J138,0)</f>
        <v>0</v>
      </c>
      <c r="BJ138" s="3" t="s">
        <v>122</v>
      </c>
      <c r="BK138" s="188" t="n">
        <f aca="false">ROUND(I138*H138,3)</f>
        <v>0</v>
      </c>
      <c r="BL138" s="3" t="s">
        <v>140</v>
      </c>
      <c r="BM138" s="186" t="s">
        <v>270</v>
      </c>
    </row>
    <row r="139" s="27" customFormat="true" ht="24.15" hidden="false" customHeight="true" outlineLevel="0" collapsed="false">
      <c r="A139" s="22"/>
      <c r="B139" s="174"/>
      <c r="C139" s="175" t="s">
        <v>124</v>
      </c>
      <c r="D139" s="175" t="s">
        <v>117</v>
      </c>
      <c r="E139" s="176" t="s">
        <v>271</v>
      </c>
      <c r="F139" s="177" t="s">
        <v>272</v>
      </c>
      <c r="G139" s="178" t="s">
        <v>127</v>
      </c>
      <c r="H139" s="179" t="n">
        <v>50</v>
      </c>
      <c r="I139" s="180"/>
      <c r="J139" s="179" t="n">
        <f aca="false">ROUND(I139*H139,3)</f>
        <v>0</v>
      </c>
      <c r="K139" s="181"/>
      <c r="L139" s="23"/>
      <c r="M139" s="182"/>
      <c r="N139" s="183" t="s">
        <v>38</v>
      </c>
      <c r="O139" s="65"/>
      <c r="P139" s="184" t="n">
        <f aca="false">O139*H139</f>
        <v>0</v>
      </c>
      <c r="Q139" s="184" t="n">
        <v>0</v>
      </c>
      <c r="R139" s="184" t="n">
        <f aca="false">Q139*H139</f>
        <v>0</v>
      </c>
      <c r="S139" s="184" t="n">
        <v>0</v>
      </c>
      <c r="T139" s="185" t="n">
        <f aca="false">S139*H139</f>
        <v>0</v>
      </c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R139" s="186" t="s">
        <v>136</v>
      </c>
      <c r="AT139" s="186" t="s">
        <v>117</v>
      </c>
      <c r="AU139" s="186" t="s">
        <v>122</v>
      </c>
      <c r="AY139" s="3" t="s">
        <v>113</v>
      </c>
      <c r="BE139" s="187" t="n">
        <f aca="false">IF(N139="základná",J139,0)</f>
        <v>0</v>
      </c>
      <c r="BF139" s="187" t="n">
        <f aca="false">IF(N139="znížená",J139,0)</f>
        <v>0</v>
      </c>
      <c r="BG139" s="187" t="n">
        <f aca="false">IF(N139="zákl. prenesená",J139,0)</f>
        <v>0</v>
      </c>
      <c r="BH139" s="187" t="n">
        <f aca="false">IF(N139="zníž. prenesená",J139,0)</f>
        <v>0</v>
      </c>
      <c r="BI139" s="187" t="n">
        <f aca="false">IF(N139="nulová",J139,0)</f>
        <v>0</v>
      </c>
      <c r="BJ139" s="3" t="s">
        <v>122</v>
      </c>
      <c r="BK139" s="188" t="n">
        <f aca="false">ROUND(I139*H139,3)</f>
        <v>0</v>
      </c>
      <c r="BL139" s="3" t="s">
        <v>136</v>
      </c>
      <c r="BM139" s="186" t="s">
        <v>273</v>
      </c>
    </row>
    <row r="140" s="27" customFormat="true" ht="16.5" hidden="false" customHeight="true" outlineLevel="0" collapsed="false">
      <c r="A140" s="22"/>
      <c r="B140" s="174"/>
      <c r="C140" s="189" t="s">
        <v>6</v>
      </c>
      <c r="D140" s="189" t="s">
        <v>129</v>
      </c>
      <c r="E140" s="190" t="s">
        <v>274</v>
      </c>
      <c r="F140" s="191" t="s">
        <v>275</v>
      </c>
      <c r="G140" s="192" t="s">
        <v>269</v>
      </c>
      <c r="H140" s="193" t="n">
        <v>47.5</v>
      </c>
      <c r="I140" s="194"/>
      <c r="J140" s="193" t="n">
        <f aca="false">ROUND(I140*H140,3)</f>
        <v>0</v>
      </c>
      <c r="K140" s="195"/>
      <c r="L140" s="196"/>
      <c r="M140" s="197"/>
      <c r="N140" s="198" t="s">
        <v>38</v>
      </c>
      <c r="O140" s="65"/>
      <c r="P140" s="184" t="n">
        <f aca="false">O140*H140</f>
        <v>0</v>
      </c>
      <c r="Q140" s="184" t="n">
        <v>0.001</v>
      </c>
      <c r="R140" s="184" t="n">
        <f aca="false">Q140*H140</f>
        <v>0.0475</v>
      </c>
      <c r="S140" s="184" t="n">
        <v>0</v>
      </c>
      <c r="T140" s="185" t="n">
        <f aca="false">S140*H140</f>
        <v>0</v>
      </c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R140" s="186" t="s">
        <v>140</v>
      </c>
      <c r="AT140" s="186" t="s">
        <v>129</v>
      </c>
      <c r="AU140" s="186" t="s">
        <v>122</v>
      </c>
      <c r="AY140" s="3" t="s">
        <v>113</v>
      </c>
      <c r="BE140" s="187" t="n">
        <f aca="false">IF(N140="základná",J140,0)</f>
        <v>0</v>
      </c>
      <c r="BF140" s="187" t="n">
        <f aca="false">IF(N140="znížená",J140,0)</f>
        <v>0</v>
      </c>
      <c r="BG140" s="187" t="n">
        <f aca="false">IF(N140="zákl. prenesená",J140,0)</f>
        <v>0</v>
      </c>
      <c r="BH140" s="187" t="n">
        <f aca="false">IF(N140="zníž. prenesená",J140,0)</f>
        <v>0</v>
      </c>
      <c r="BI140" s="187" t="n">
        <f aca="false">IF(N140="nulová",J140,0)</f>
        <v>0</v>
      </c>
      <c r="BJ140" s="3" t="s">
        <v>122</v>
      </c>
      <c r="BK140" s="188" t="n">
        <f aca="false">ROUND(I140*H140,3)</f>
        <v>0</v>
      </c>
      <c r="BL140" s="3" t="s">
        <v>140</v>
      </c>
      <c r="BM140" s="186" t="s">
        <v>276</v>
      </c>
    </row>
    <row r="141" s="27" customFormat="true" ht="24.15" hidden="false" customHeight="true" outlineLevel="0" collapsed="false">
      <c r="A141" s="22"/>
      <c r="B141" s="174"/>
      <c r="C141" s="175" t="s">
        <v>231</v>
      </c>
      <c r="D141" s="175" t="s">
        <v>117</v>
      </c>
      <c r="E141" s="176" t="s">
        <v>277</v>
      </c>
      <c r="F141" s="177" t="s">
        <v>278</v>
      </c>
      <c r="G141" s="178" t="s">
        <v>127</v>
      </c>
      <c r="H141" s="179" t="n">
        <v>15</v>
      </c>
      <c r="I141" s="180"/>
      <c r="J141" s="179" t="n">
        <f aca="false">ROUND(I141*H141,3)</f>
        <v>0</v>
      </c>
      <c r="K141" s="181"/>
      <c r="L141" s="23"/>
      <c r="M141" s="182"/>
      <c r="N141" s="183" t="s">
        <v>38</v>
      </c>
      <c r="O141" s="65"/>
      <c r="P141" s="184" t="n">
        <f aca="false">O141*H141</f>
        <v>0</v>
      </c>
      <c r="Q141" s="184" t="n">
        <v>0</v>
      </c>
      <c r="R141" s="184" t="n">
        <f aca="false">Q141*H141</f>
        <v>0</v>
      </c>
      <c r="S141" s="184" t="n">
        <v>0</v>
      </c>
      <c r="T141" s="185" t="n">
        <f aca="false">S141*H141</f>
        <v>0</v>
      </c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R141" s="186" t="s">
        <v>136</v>
      </c>
      <c r="AT141" s="186" t="s">
        <v>117</v>
      </c>
      <c r="AU141" s="186" t="s">
        <v>122</v>
      </c>
      <c r="AY141" s="3" t="s">
        <v>113</v>
      </c>
      <c r="BE141" s="187" t="n">
        <f aca="false">IF(N141="základná",J141,0)</f>
        <v>0</v>
      </c>
      <c r="BF141" s="187" t="n">
        <f aca="false">IF(N141="znížená",J141,0)</f>
        <v>0</v>
      </c>
      <c r="BG141" s="187" t="n">
        <f aca="false">IF(N141="zákl. prenesená",J141,0)</f>
        <v>0</v>
      </c>
      <c r="BH141" s="187" t="n">
        <f aca="false">IF(N141="zníž. prenesená",J141,0)</f>
        <v>0</v>
      </c>
      <c r="BI141" s="187" t="n">
        <f aca="false">IF(N141="nulová",J141,0)</f>
        <v>0</v>
      </c>
      <c r="BJ141" s="3" t="s">
        <v>122</v>
      </c>
      <c r="BK141" s="188" t="n">
        <f aca="false">ROUND(I141*H141,3)</f>
        <v>0</v>
      </c>
      <c r="BL141" s="3" t="s">
        <v>136</v>
      </c>
      <c r="BM141" s="186" t="s">
        <v>279</v>
      </c>
    </row>
    <row r="142" s="27" customFormat="true" ht="16.5" hidden="false" customHeight="true" outlineLevel="0" collapsed="false">
      <c r="A142" s="22"/>
      <c r="B142" s="174"/>
      <c r="C142" s="189" t="s">
        <v>201</v>
      </c>
      <c r="D142" s="189" t="s">
        <v>129</v>
      </c>
      <c r="E142" s="190" t="s">
        <v>280</v>
      </c>
      <c r="F142" s="191" t="s">
        <v>281</v>
      </c>
      <c r="G142" s="192" t="s">
        <v>269</v>
      </c>
      <c r="H142" s="193" t="n">
        <v>9.375</v>
      </c>
      <c r="I142" s="194"/>
      <c r="J142" s="193" t="n">
        <f aca="false">ROUND(I142*H142,3)</f>
        <v>0</v>
      </c>
      <c r="K142" s="195"/>
      <c r="L142" s="196"/>
      <c r="M142" s="197"/>
      <c r="N142" s="198" t="s">
        <v>38</v>
      </c>
      <c r="O142" s="65"/>
      <c r="P142" s="184" t="n">
        <f aca="false">O142*H142</f>
        <v>0</v>
      </c>
      <c r="Q142" s="184" t="n">
        <v>0.001</v>
      </c>
      <c r="R142" s="184" t="n">
        <f aca="false">Q142*H142</f>
        <v>0.009375</v>
      </c>
      <c r="S142" s="184" t="n">
        <v>0</v>
      </c>
      <c r="T142" s="185" t="n">
        <f aca="false">S142*H142</f>
        <v>0</v>
      </c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R142" s="186" t="s">
        <v>140</v>
      </c>
      <c r="AT142" s="186" t="s">
        <v>129</v>
      </c>
      <c r="AU142" s="186" t="s">
        <v>122</v>
      </c>
      <c r="AY142" s="3" t="s">
        <v>113</v>
      </c>
      <c r="BE142" s="187" t="n">
        <f aca="false">IF(N142="základná",J142,0)</f>
        <v>0</v>
      </c>
      <c r="BF142" s="187" t="n">
        <f aca="false">IF(N142="znížená",J142,0)</f>
        <v>0</v>
      </c>
      <c r="BG142" s="187" t="n">
        <f aca="false">IF(N142="zákl. prenesená",J142,0)</f>
        <v>0</v>
      </c>
      <c r="BH142" s="187" t="n">
        <f aca="false">IF(N142="zníž. prenesená",J142,0)</f>
        <v>0</v>
      </c>
      <c r="BI142" s="187" t="n">
        <f aca="false">IF(N142="nulová",J142,0)</f>
        <v>0</v>
      </c>
      <c r="BJ142" s="3" t="s">
        <v>122</v>
      </c>
      <c r="BK142" s="188" t="n">
        <f aca="false">ROUND(I142*H142,3)</f>
        <v>0</v>
      </c>
      <c r="BL142" s="3" t="s">
        <v>140</v>
      </c>
      <c r="BM142" s="186" t="s">
        <v>282</v>
      </c>
    </row>
    <row r="143" s="27" customFormat="true" ht="16.5" hidden="false" customHeight="true" outlineLevel="0" collapsed="false">
      <c r="A143" s="22"/>
      <c r="B143" s="174"/>
      <c r="C143" s="175" t="s">
        <v>283</v>
      </c>
      <c r="D143" s="175" t="s">
        <v>117</v>
      </c>
      <c r="E143" s="176" t="s">
        <v>284</v>
      </c>
      <c r="F143" s="177" t="s">
        <v>285</v>
      </c>
      <c r="G143" s="178" t="s">
        <v>120</v>
      </c>
      <c r="H143" s="179" t="n">
        <v>4</v>
      </c>
      <c r="I143" s="180"/>
      <c r="J143" s="179" t="n">
        <f aca="false">ROUND(I143*H143,3)</f>
        <v>0</v>
      </c>
      <c r="K143" s="181"/>
      <c r="L143" s="23"/>
      <c r="M143" s="182"/>
      <c r="N143" s="183" t="s">
        <v>38</v>
      </c>
      <c r="O143" s="65"/>
      <c r="P143" s="184" t="n">
        <f aca="false">O143*H143</f>
        <v>0</v>
      </c>
      <c r="Q143" s="184" t="n">
        <v>0</v>
      </c>
      <c r="R143" s="184" t="n">
        <f aca="false">Q143*H143</f>
        <v>0</v>
      </c>
      <c r="S143" s="184" t="n">
        <v>0</v>
      </c>
      <c r="T143" s="185" t="n">
        <f aca="false">S143*H143</f>
        <v>0</v>
      </c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R143" s="186" t="s">
        <v>136</v>
      </c>
      <c r="AT143" s="186" t="s">
        <v>117</v>
      </c>
      <c r="AU143" s="186" t="s">
        <v>122</v>
      </c>
      <c r="AY143" s="3" t="s">
        <v>113</v>
      </c>
      <c r="BE143" s="187" t="n">
        <f aca="false">IF(N143="základná",J143,0)</f>
        <v>0</v>
      </c>
      <c r="BF143" s="187" t="n">
        <f aca="false">IF(N143="znížená",J143,0)</f>
        <v>0</v>
      </c>
      <c r="BG143" s="187" t="n">
        <f aca="false">IF(N143="zákl. prenesená",J143,0)</f>
        <v>0</v>
      </c>
      <c r="BH143" s="187" t="n">
        <f aca="false">IF(N143="zníž. prenesená",J143,0)</f>
        <v>0</v>
      </c>
      <c r="BI143" s="187" t="n">
        <f aca="false">IF(N143="nulová",J143,0)</f>
        <v>0</v>
      </c>
      <c r="BJ143" s="3" t="s">
        <v>122</v>
      </c>
      <c r="BK143" s="188" t="n">
        <f aca="false">ROUND(I143*H143,3)</f>
        <v>0</v>
      </c>
      <c r="BL143" s="3" t="s">
        <v>136</v>
      </c>
      <c r="BM143" s="186" t="s">
        <v>286</v>
      </c>
    </row>
    <row r="144" s="27" customFormat="true" ht="24.15" hidden="false" customHeight="true" outlineLevel="0" collapsed="false">
      <c r="A144" s="22"/>
      <c r="B144" s="174"/>
      <c r="C144" s="189" t="s">
        <v>287</v>
      </c>
      <c r="D144" s="189" t="s">
        <v>129</v>
      </c>
      <c r="E144" s="190" t="s">
        <v>288</v>
      </c>
      <c r="F144" s="191" t="s">
        <v>289</v>
      </c>
      <c r="G144" s="192" t="s">
        <v>120</v>
      </c>
      <c r="H144" s="193" t="n">
        <v>4</v>
      </c>
      <c r="I144" s="194"/>
      <c r="J144" s="193" t="n">
        <f aca="false">ROUND(I144*H144,3)</f>
        <v>0</v>
      </c>
      <c r="K144" s="195"/>
      <c r="L144" s="196"/>
      <c r="M144" s="197"/>
      <c r="N144" s="198" t="s">
        <v>38</v>
      </c>
      <c r="O144" s="65"/>
      <c r="P144" s="184" t="n">
        <f aca="false">O144*H144</f>
        <v>0</v>
      </c>
      <c r="Q144" s="184" t="n">
        <v>0.001</v>
      </c>
      <c r="R144" s="184" t="n">
        <f aca="false">Q144*H144</f>
        <v>0.004</v>
      </c>
      <c r="S144" s="184" t="n">
        <v>0</v>
      </c>
      <c r="T144" s="185" t="n">
        <f aca="false">S144*H144</f>
        <v>0</v>
      </c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R144" s="186" t="s">
        <v>140</v>
      </c>
      <c r="AT144" s="186" t="s">
        <v>129</v>
      </c>
      <c r="AU144" s="186" t="s">
        <v>122</v>
      </c>
      <c r="AY144" s="3" t="s">
        <v>113</v>
      </c>
      <c r="BE144" s="187" t="n">
        <f aca="false">IF(N144="základná",J144,0)</f>
        <v>0</v>
      </c>
      <c r="BF144" s="187" t="n">
        <f aca="false">IF(N144="znížená",J144,0)</f>
        <v>0</v>
      </c>
      <c r="BG144" s="187" t="n">
        <f aca="false">IF(N144="zákl. prenesená",J144,0)</f>
        <v>0</v>
      </c>
      <c r="BH144" s="187" t="n">
        <f aca="false">IF(N144="zníž. prenesená",J144,0)</f>
        <v>0</v>
      </c>
      <c r="BI144" s="187" t="n">
        <f aca="false">IF(N144="nulová",J144,0)</f>
        <v>0</v>
      </c>
      <c r="BJ144" s="3" t="s">
        <v>122</v>
      </c>
      <c r="BK144" s="188" t="n">
        <f aca="false">ROUND(I144*H144,3)</f>
        <v>0</v>
      </c>
      <c r="BL144" s="3" t="s">
        <v>140</v>
      </c>
      <c r="BM144" s="186" t="s">
        <v>290</v>
      </c>
    </row>
    <row r="145" s="27" customFormat="true" ht="16.5" hidden="false" customHeight="true" outlineLevel="0" collapsed="false">
      <c r="A145" s="22"/>
      <c r="B145" s="174"/>
      <c r="C145" s="175" t="s">
        <v>291</v>
      </c>
      <c r="D145" s="175" t="s">
        <v>117</v>
      </c>
      <c r="E145" s="176" t="s">
        <v>292</v>
      </c>
      <c r="F145" s="177" t="s">
        <v>293</v>
      </c>
      <c r="G145" s="178" t="s">
        <v>120</v>
      </c>
      <c r="H145" s="179" t="n">
        <v>4</v>
      </c>
      <c r="I145" s="180"/>
      <c r="J145" s="179" t="n">
        <f aca="false">ROUND(I145*H145,3)</f>
        <v>0</v>
      </c>
      <c r="K145" s="181"/>
      <c r="L145" s="23"/>
      <c r="M145" s="182"/>
      <c r="N145" s="183" t="s">
        <v>38</v>
      </c>
      <c r="O145" s="65"/>
      <c r="P145" s="184" t="n">
        <f aca="false">O145*H145</f>
        <v>0</v>
      </c>
      <c r="Q145" s="184" t="n">
        <v>0</v>
      </c>
      <c r="R145" s="184" t="n">
        <f aca="false">Q145*H145</f>
        <v>0</v>
      </c>
      <c r="S145" s="184" t="n">
        <v>0</v>
      </c>
      <c r="T145" s="185" t="n">
        <f aca="false">S145*H145</f>
        <v>0</v>
      </c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R145" s="186" t="s">
        <v>136</v>
      </c>
      <c r="AT145" s="186" t="s">
        <v>117</v>
      </c>
      <c r="AU145" s="186" t="s">
        <v>122</v>
      </c>
      <c r="AY145" s="3" t="s">
        <v>113</v>
      </c>
      <c r="BE145" s="187" t="n">
        <f aca="false">IF(N145="základná",J145,0)</f>
        <v>0</v>
      </c>
      <c r="BF145" s="187" t="n">
        <f aca="false">IF(N145="znížená",J145,0)</f>
        <v>0</v>
      </c>
      <c r="BG145" s="187" t="n">
        <f aca="false">IF(N145="zákl. prenesená",J145,0)</f>
        <v>0</v>
      </c>
      <c r="BH145" s="187" t="n">
        <f aca="false">IF(N145="zníž. prenesená",J145,0)</f>
        <v>0</v>
      </c>
      <c r="BI145" s="187" t="n">
        <f aca="false">IF(N145="nulová",J145,0)</f>
        <v>0</v>
      </c>
      <c r="BJ145" s="3" t="s">
        <v>122</v>
      </c>
      <c r="BK145" s="188" t="n">
        <f aca="false">ROUND(I145*H145,3)</f>
        <v>0</v>
      </c>
      <c r="BL145" s="3" t="s">
        <v>136</v>
      </c>
      <c r="BM145" s="186" t="s">
        <v>294</v>
      </c>
    </row>
    <row r="146" s="27" customFormat="true" ht="16.5" hidden="false" customHeight="true" outlineLevel="0" collapsed="false">
      <c r="A146" s="22"/>
      <c r="B146" s="174"/>
      <c r="C146" s="189" t="s">
        <v>295</v>
      </c>
      <c r="D146" s="189" t="s">
        <v>129</v>
      </c>
      <c r="E146" s="190" t="s">
        <v>296</v>
      </c>
      <c r="F146" s="191" t="s">
        <v>297</v>
      </c>
      <c r="G146" s="192" t="s">
        <v>120</v>
      </c>
      <c r="H146" s="193" t="n">
        <v>4</v>
      </c>
      <c r="I146" s="194"/>
      <c r="J146" s="193" t="n">
        <f aca="false">ROUND(I146*H146,3)</f>
        <v>0</v>
      </c>
      <c r="K146" s="195"/>
      <c r="L146" s="196"/>
      <c r="M146" s="197"/>
      <c r="N146" s="198" t="s">
        <v>38</v>
      </c>
      <c r="O146" s="65"/>
      <c r="P146" s="184" t="n">
        <f aca="false">O146*H146</f>
        <v>0</v>
      </c>
      <c r="Q146" s="184" t="n">
        <v>3E-005</v>
      </c>
      <c r="R146" s="184" t="n">
        <f aca="false">Q146*H146</f>
        <v>0.00012</v>
      </c>
      <c r="S146" s="184" t="n">
        <v>0</v>
      </c>
      <c r="T146" s="185" t="n">
        <f aca="false">S146*H146</f>
        <v>0</v>
      </c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R146" s="186" t="s">
        <v>140</v>
      </c>
      <c r="AT146" s="186" t="s">
        <v>129</v>
      </c>
      <c r="AU146" s="186" t="s">
        <v>122</v>
      </c>
      <c r="AY146" s="3" t="s">
        <v>113</v>
      </c>
      <c r="BE146" s="187" t="n">
        <f aca="false">IF(N146="základná",J146,0)</f>
        <v>0</v>
      </c>
      <c r="BF146" s="187" t="n">
        <f aca="false">IF(N146="znížená",J146,0)</f>
        <v>0</v>
      </c>
      <c r="BG146" s="187" t="n">
        <f aca="false">IF(N146="zákl. prenesená",J146,0)</f>
        <v>0</v>
      </c>
      <c r="BH146" s="187" t="n">
        <f aca="false">IF(N146="zníž. prenesená",J146,0)</f>
        <v>0</v>
      </c>
      <c r="BI146" s="187" t="n">
        <f aca="false">IF(N146="nulová",J146,0)</f>
        <v>0</v>
      </c>
      <c r="BJ146" s="3" t="s">
        <v>122</v>
      </c>
      <c r="BK146" s="188" t="n">
        <f aca="false">ROUND(I146*H146,3)</f>
        <v>0</v>
      </c>
      <c r="BL146" s="3" t="s">
        <v>140</v>
      </c>
      <c r="BM146" s="186" t="s">
        <v>298</v>
      </c>
    </row>
    <row r="147" s="27" customFormat="true" ht="16.5" hidden="false" customHeight="true" outlineLevel="0" collapsed="false">
      <c r="A147" s="22"/>
      <c r="B147" s="174"/>
      <c r="C147" s="175" t="s">
        <v>216</v>
      </c>
      <c r="D147" s="175" t="s">
        <v>117</v>
      </c>
      <c r="E147" s="176" t="s">
        <v>299</v>
      </c>
      <c r="F147" s="177" t="s">
        <v>300</v>
      </c>
      <c r="G147" s="178" t="s">
        <v>120</v>
      </c>
      <c r="H147" s="179" t="n">
        <v>4</v>
      </c>
      <c r="I147" s="180"/>
      <c r="J147" s="179" t="n">
        <f aca="false">ROUND(I147*H147,3)</f>
        <v>0</v>
      </c>
      <c r="K147" s="181"/>
      <c r="L147" s="23"/>
      <c r="M147" s="182"/>
      <c r="N147" s="183" t="s">
        <v>38</v>
      </c>
      <c r="O147" s="65"/>
      <c r="P147" s="184" t="n">
        <f aca="false">O147*H147</f>
        <v>0</v>
      </c>
      <c r="Q147" s="184" t="n">
        <v>0</v>
      </c>
      <c r="R147" s="184" t="n">
        <f aca="false">Q147*H147</f>
        <v>0</v>
      </c>
      <c r="S147" s="184" t="n">
        <v>0</v>
      </c>
      <c r="T147" s="185" t="n">
        <f aca="false">S147*H147</f>
        <v>0</v>
      </c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R147" s="186" t="s">
        <v>136</v>
      </c>
      <c r="AT147" s="186" t="s">
        <v>117</v>
      </c>
      <c r="AU147" s="186" t="s">
        <v>122</v>
      </c>
      <c r="AY147" s="3" t="s">
        <v>113</v>
      </c>
      <c r="BE147" s="187" t="n">
        <f aca="false">IF(N147="základná",J147,0)</f>
        <v>0</v>
      </c>
      <c r="BF147" s="187" t="n">
        <f aca="false">IF(N147="znížená",J147,0)</f>
        <v>0</v>
      </c>
      <c r="BG147" s="187" t="n">
        <f aca="false">IF(N147="zákl. prenesená",J147,0)</f>
        <v>0</v>
      </c>
      <c r="BH147" s="187" t="n">
        <f aca="false">IF(N147="zníž. prenesená",J147,0)</f>
        <v>0</v>
      </c>
      <c r="BI147" s="187" t="n">
        <f aca="false">IF(N147="nulová",J147,0)</f>
        <v>0</v>
      </c>
      <c r="BJ147" s="3" t="s">
        <v>122</v>
      </c>
      <c r="BK147" s="188" t="n">
        <f aca="false">ROUND(I147*H147,3)</f>
        <v>0</v>
      </c>
      <c r="BL147" s="3" t="s">
        <v>136</v>
      </c>
      <c r="BM147" s="186" t="s">
        <v>301</v>
      </c>
    </row>
    <row r="148" s="27" customFormat="true" ht="16.5" hidden="false" customHeight="true" outlineLevel="0" collapsed="false">
      <c r="A148" s="22"/>
      <c r="B148" s="174"/>
      <c r="C148" s="189" t="s">
        <v>220</v>
      </c>
      <c r="D148" s="189" t="s">
        <v>129</v>
      </c>
      <c r="E148" s="190" t="s">
        <v>302</v>
      </c>
      <c r="F148" s="191" t="s">
        <v>303</v>
      </c>
      <c r="G148" s="192" t="s">
        <v>120</v>
      </c>
      <c r="H148" s="193" t="n">
        <v>4</v>
      </c>
      <c r="I148" s="194"/>
      <c r="J148" s="193" t="n">
        <f aca="false">ROUND(I148*H148,3)</f>
        <v>0</v>
      </c>
      <c r="K148" s="195"/>
      <c r="L148" s="196"/>
      <c r="M148" s="197"/>
      <c r="N148" s="198" t="s">
        <v>38</v>
      </c>
      <c r="O148" s="65"/>
      <c r="P148" s="184" t="n">
        <f aca="false">O148*H148</f>
        <v>0</v>
      </c>
      <c r="Q148" s="184" t="n">
        <v>0.00021</v>
      </c>
      <c r="R148" s="184" t="n">
        <f aca="false">Q148*H148</f>
        <v>0.00084</v>
      </c>
      <c r="S148" s="184" t="n">
        <v>0</v>
      </c>
      <c r="T148" s="185" t="n">
        <f aca="false">S148*H148</f>
        <v>0</v>
      </c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R148" s="186" t="s">
        <v>140</v>
      </c>
      <c r="AT148" s="186" t="s">
        <v>129</v>
      </c>
      <c r="AU148" s="186" t="s">
        <v>122</v>
      </c>
      <c r="AY148" s="3" t="s">
        <v>113</v>
      </c>
      <c r="BE148" s="187" t="n">
        <f aca="false">IF(N148="základná",J148,0)</f>
        <v>0</v>
      </c>
      <c r="BF148" s="187" t="n">
        <f aca="false">IF(N148="znížená",J148,0)</f>
        <v>0</v>
      </c>
      <c r="BG148" s="187" t="n">
        <f aca="false">IF(N148="zákl. prenesená",J148,0)</f>
        <v>0</v>
      </c>
      <c r="BH148" s="187" t="n">
        <f aca="false">IF(N148="zníž. prenesená",J148,0)</f>
        <v>0</v>
      </c>
      <c r="BI148" s="187" t="n">
        <f aca="false">IF(N148="nulová",J148,0)</f>
        <v>0</v>
      </c>
      <c r="BJ148" s="3" t="s">
        <v>122</v>
      </c>
      <c r="BK148" s="188" t="n">
        <f aca="false">ROUND(I148*H148,3)</f>
        <v>0</v>
      </c>
      <c r="BL148" s="3" t="s">
        <v>140</v>
      </c>
      <c r="BM148" s="186" t="s">
        <v>304</v>
      </c>
    </row>
    <row r="149" s="27" customFormat="true" ht="24.15" hidden="false" customHeight="true" outlineLevel="0" collapsed="false">
      <c r="A149" s="22"/>
      <c r="B149" s="174"/>
      <c r="C149" s="175" t="s">
        <v>206</v>
      </c>
      <c r="D149" s="175" t="s">
        <v>117</v>
      </c>
      <c r="E149" s="176" t="s">
        <v>305</v>
      </c>
      <c r="F149" s="177" t="s">
        <v>306</v>
      </c>
      <c r="G149" s="178" t="s">
        <v>120</v>
      </c>
      <c r="H149" s="179" t="n">
        <v>2</v>
      </c>
      <c r="I149" s="180"/>
      <c r="J149" s="179" t="n">
        <f aca="false">ROUND(I149*H149,3)</f>
        <v>0</v>
      </c>
      <c r="K149" s="181"/>
      <c r="L149" s="23"/>
      <c r="M149" s="182"/>
      <c r="N149" s="183" t="s">
        <v>38</v>
      </c>
      <c r="O149" s="65"/>
      <c r="P149" s="184" t="n">
        <f aca="false">O149*H149</f>
        <v>0</v>
      </c>
      <c r="Q149" s="184" t="n">
        <v>0</v>
      </c>
      <c r="R149" s="184" t="n">
        <f aca="false">Q149*H149</f>
        <v>0</v>
      </c>
      <c r="S149" s="184" t="n">
        <v>0</v>
      </c>
      <c r="T149" s="185" t="n">
        <f aca="false">S149*H149</f>
        <v>0</v>
      </c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R149" s="186" t="s">
        <v>136</v>
      </c>
      <c r="AT149" s="186" t="s">
        <v>117</v>
      </c>
      <c r="AU149" s="186" t="s">
        <v>122</v>
      </c>
      <c r="AY149" s="3" t="s">
        <v>113</v>
      </c>
      <c r="BE149" s="187" t="n">
        <f aca="false">IF(N149="základná",J149,0)</f>
        <v>0</v>
      </c>
      <c r="BF149" s="187" t="n">
        <f aca="false">IF(N149="znížená",J149,0)</f>
        <v>0</v>
      </c>
      <c r="BG149" s="187" t="n">
        <f aca="false">IF(N149="zákl. prenesená",J149,0)</f>
        <v>0</v>
      </c>
      <c r="BH149" s="187" t="n">
        <f aca="false">IF(N149="zníž. prenesená",J149,0)</f>
        <v>0</v>
      </c>
      <c r="BI149" s="187" t="n">
        <f aca="false">IF(N149="nulová",J149,0)</f>
        <v>0</v>
      </c>
      <c r="BJ149" s="3" t="s">
        <v>122</v>
      </c>
      <c r="BK149" s="188" t="n">
        <f aca="false">ROUND(I149*H149,3)</f>
        <v>0</v>
      </c>
      <c r="BL149" s="3" t="s">
        <v>136</v>
      </c>
      <c r="BM149" s="186" t="s">
        <v>307</v>
      </c>
    </row>
    <row r="150" s="27" customFormat="true" ht="16.5" hidden="false" customHeight="true" outlineLevel="0" collapsed="false">
      <c r="A150" s="22"/>
      <c r="B150" s="174"/>
      <c r="C150" s="189" t="s">
        <v>211</v>
      </c>
      <c r="D150" s="189" t="s">
        <v>129</v>
      </c>
      <c r="E150" s="190" t="s">
        <v>308</v>
      </c>
      <c r="F150" s="191" t="s">
        <v>309</v>
      </c>
      <c r="G150" s="192" t="s">
        <v>120</v>
      </c>
      <c r="H150" s="193" t="n">
        <v>2</v>
      </c>
      <c r="I150" s="194"/>
      <c r="J150" s="193" t="n">
        <f aca="false">ROUND(I150*H150,3)</f>
        <v>0</v>
      </c>
      <c r="K150" s="195"/>
      <c r="L150" s="196"/>
      <c r="M150" s="197"/>
      <c r="N150" s="198" t="s">
        <v>38</v>
      </c>
      <c r="O150" s="65"/>
      <c r="P150" s="184" t="n">
        <f aca="false">O150*H150</f>
        <v>0</v>
      </c>
      <c r="Q150" s="184" t="n">
        <v>0.00046</v>
      </c>
      <c r="R150" s="184" t="n">
        <f aca="false">Q150*H150</f>
        <v>0.00092</v>
      </c>
      <c r="S150" s="184" t="n">
        <v>0</v>
      </c>
      <c r="T150" s="185" t="n">
        <f aca="false">S150*H150</f>
        <v>0</v>
      </c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R150" s="186" t="s">
        <v>140</v>
      </c>
      <c r="AT150" s="186" t="s">
        <v>129</v>
      </c>
      <c r="AU150" s="186" t="s">
        <v>122</v>
      </c>
      <c r="AY150" s="3" t="s">
        <v>113</v>
      </c>
      <c r="BE150" s="187" t="n">
        <f aca="false">IF(N150="základná",J150,0)</f>
        <v>0</v>
      </c>
      <c r="BF150" s="187" t="n">
        <f aca="false">IF(N150="znížená",J150,0)</f>
        <v>0</v>
      </c>
      <c r="BG150" s="187" t="n">
        <f aca="false">IF(N150="zákl. prenesená",J150,0)</f>
        <v>0</v>
      </c>
      <c r="BH150" s="187" t="n">
        <f aca="false">IF(N150="zníž. prenesená",J150,0)</f>
        <v>0</v>
      </c>
      <c r="BI150" s="187" t="n">
        <f aca="false">IF(N150="nulová",J150,0)</f>
        <v>0</v>
      </c>
      <c r="BJ150" s="3" t="s">
        <v>122</v>
      </c>
      <c r="BK150" s="188" t="n">
        <f aca="false">ROUND(I150*H150,3)</f>
        <v>0</v>
      </c>
      <c r="BL150" s="3" t="s">
        <v>140</v>
      </c>
      <c r="BM150" s="186" t="s">
        <v>310</v>
      </c>
    </row>
    <row r="151" s="27" customFormat="true" ht="16.5" hidden="false" customHeight="true" outlineLevel="0" collapsed="false">
      <c r="A151" s="22"/>
      <c r="B151" s="174"/>
      <c r="C151" s="175" t="s">
        <v>191</v>
      </c>
      <c r="D151" s="175" t="s">
        <v>117</v>
      </c>
      <c r="E151" s="176" t="s">
        <v>311</v>
      </c>
      <c r="F151" s="177" t="s">
        <v>312</v>
      </c>
      <c r="G151" s="178" t="s">
        <v>120</v>
      </c>
      <c r="H151" s="179" t="n">
        <v>1</v>
      </c>
      <c r="I151" s="180"/>
      <c r="J151" s="179" t="n">
        <f aca="false">ROUND(I151*H151,3)</f>
        <v>0</v>
      </c>
      <c r="K151" s="181"/>
      <c r="L151" s="23"/>
      <c r="M151" s="182"/>
      <c r="N151" s="183" t="s">
        <v>38</v>
      </c>
      <c r="O151" s="65"/>
      <c r="P151" s="184" t="n">
        <f aca="false">O151*H151</f>
        <v>0</v>
      </c>
      <c r="Q151" s="184" t="n">
        <v>0</v>
      </c>
      <c r="R151" s="184" t="n">
        <f aca="false">Q151*H151</f>
        <v>0</v>
      </c>
      <c r="S151" s="184" t="n">
        <v>0</v>
      </c>
      <c r="T151" s="185" t="n">
        <f aca="false">S151*H151</f>
        <v>0</v>
      </c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R151" s="186" t="s">
        <v>136</v>
      </c>
      <c r="AT151" s="186" t="s">
        <v>117</v>
      </c>
      <c r="AU151" s="186" t="s">
        <v>122</v>
      </c>
      <c r="AY151" s="3" t="s">
        <v>113</v>
      </c>
      <c r="BE151" s="187" t="n">
        <f aca="false">IF(N151="základná",J151,0)</f>
        <v>0</v>
      </c>
      <c r="BF151" s="187" t="n">
        <f aca="false">IF(N151="znížená",J151,0)</f>
        <v>0</v>
      </c>
      <c r="BG151" s="187" t="n">
        <f aca="false">IF(N151="zákl. prenesená",J151,0)</f>
        <v>0</v>
      </c>
      <c r="BH151" s="187" t="n">
        <f aca="false">IF(N151="zníž. prenesená",J151,0)</f>
        <v>0</v>
      </c>
      <c r="BI151" s="187" t="n">
        <f aca="false">IF(N151="nulová",J151,0)</f>
        <v>0</v>
      </c>
      <c r="BJ151" s="3" t="s">
        <v>122</v>
      </c>
      <c r="BK151" s="188" t="n">
        <f aca="false">ROUND(I151*H151,3)</f>
        <v>0</v>
      </c>
      <c r="BL151" s="3" t="s">
        <v>136</v>
      </c>
      <c r="BM151" s="186" t="s">
        <v>313</v>
      </c>
    </row>
    <row r="152" s="27" customFormat="true" ht="16.5" hidden="false" customHeight="true" outlineLevel="0" collapsed="false">
      <c r="A152" s="22"/>
      <c r="B152" s="174"/>
      <c r="C152" s="189" t="s">
        <v>195</v>
      </c>
      <c r="D152" s="189" t="s">
        <v>129</v>
      </c>
      <c r="E152" s="190" t="s">
        <v>314</v>
      </c>
      <c r="F152" s="191" t="s">
        <v>315</v>
      </c>
      <c r="G152" s="192" t="s">
        <v>120</v>
      </c>
      <c r="H152" s="193" t="n">
        <v>1</v>
      </c>
      <c r="I152" s="194"/>
      <c r="J152" s="193" t="n">
        <f aca="false">ROUND(I152*H152,3)</f>
        <v>0</v>
      </c>
      <c r="K152" s="195"/>
      <c r="L152" s="196"/>
      <c r="M152" s="197"/>
      <c r="N152" s="198" t="s">
        <v>38</v>
      </c>
      <c r="O152" s="65"/>
      <c r="P152" s="184" t="n">
        <f aca="false">O152*H152</f>
        <v>0</v>
      </c>
      <c r="Q152" s="184" t="n">
        <v>0.00118</v>
      </c>
      <c r="R152" s="184" t="n">
        <f aca="false">Q152*H152</f>
        <v>0.00118</v>
      </c>
      <c r="S152" s="184" t="n">
        <v>0</v>
      </c>
      <c r="T152" s="185" t="n">
        <f aca="false">S152*H152</f>
        <v>0</v>
      </c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R152" s="186" t="s">
        <v>140</v>
      </c>
      <c r="AT152" s="186" t="s">
        <v>129</v>
      </c>
      <c r="AU152" s="186" t="s">
        <v>122</v>
      </c>
      <c r="AY152" s="3" t="s">
        <v>113</v>
      </c>
      <c r="BE152" s="187" t="n">
        <f aca="false">IF(N152="základná",J152,0)</f>
        <v>0</v>
      </c>
      <c r="BF152" s="187" t="n">
        <f aca="false">IF(N152="znížená",J152,0)</f>
        <v>0</v>
      </c>
      <c r="BG152" s="187" t="n">
        <f aca="false">IF(N152="zákl. prenesená",J152,0)</f>
        <v>0</v>
      </c>
      <c r="BH152" s="187" t="n">
        <f aca="false">IF(N152="zníž. prenesená",J152,0)</f>
        <v>0</v>
      </c>
      <c r="BI152" s="187" t="n">
        <f aca="false">IF(N152="nulová",J152,0)</f>
        <v>0</v>
      </c>
      <c r="BJ152" s="3" t="s">
        <v>122</v>
      </c>
      <c r="BK152" s="188" t="n">
        <f aca="false">ROUND(I152*H152,3)</f>
        <v>0</v>
      </c>
      <c r="BL152" s="3" t="s">
        <v>140</v>
      </c>
      <c r="BM152" s="186" t="s">
        <v>316</v>
      </c>
    </row>
    <row r="153" s="27" customFormat="true" ht="16.5" hidden="false" customHeight="true" outlineLevel="0" collapsed="false">
      <c r="A153" s="22"/>
      <c r="B153" s="174"/>
      <c r="C153" s="175" t="s">
        <v>156</v>
      </c>
      <c r="D153" s="175" t="s">
        <v>117</v>
      </c>
      <c r="E153" s="176" t="s">
        <v>317</v>
      </c>
      <c r="F153" s="177" t="s">
        <v>318</v>
      </c>
      <c r="G153" s="178" t="s">
        <v>120</v>
      </c>
      <c r="H153" s="179" t="n">
        <v>4</v>
      </c>
      <c r="I153" s="180"/>
      <c r="J153" s="179" t="n">
        <f aca="false">ROUND(I153*H153,3)</f>
        <v>0</v>
      </c>
      <c r="K153" s="181"/>
      <c r="L153" s="23"/>
      <c r="M153" s="182"/>
      <c r="N153" s="183" t="s">
        <v>38</v>
      </c>
      <c r="O153" s="65"/>
      <c r="P153" s="184" t="n">
        <f aca="false">O153*H153</f>
        <v>0</v>
      </c>
      <c r="Q153" s="184" t="n">
        <v>0</v>
      </c>
      <c r="R153" s="184" t="n">
        <f aca="false">Q153*H153</f>
        <v>0</v>
      </c>
      <c r="S153" s="184" t="n">
        <v>0</v>
      </c>
      <c r="T153" s="185" t="n">
        <f aca="false">S153*H153</f>
        <v>0</v>
      </c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R153" s="186" t="s">
        <v>136</v>
      </c>
      <c r="AT153" s="186" t="s">
        <v>117</v>
      </c>
      <c r="AU153" s="186" t="s">
        <v>122</v>
      </c>
      <c r="AY153" s="3" t="s">
        <v>113</v>
      </c>
      <c r="BE153" s="187" t="n">
        <f aca="false">IF(N153="základná",J153,0)</f>
        <v>0</v>
      </c>
      <c r="BF153" s="187" t="n">
        <f aca="false">IF(N153="znížená",J153,0)</f>
        <v>0</v>
      </c>
      <c r="BG153" s="187" t="n">
        <f aca="false">IF(N153="zákl. prenesená",J153,0)</f>
        <v>0</v>
      </c>
      <c r="BH153" s="187" t="n">
        <f aca="false">IF(N153="zníž. prenesená",J153,0)</f>
        <v>0</v>
      </c>
      <c r="BI153" s="187" t="n">
        <f aca="false">IF(N153="nulová",J153,0)</f>
        <v>0</v>
      </c>
      <c r="BJ153" s="3" t="s">
        <v>122</v>
      </c>
      <c r="BK153" s="188" t="n">
        <f aca="false">ROUND(I153*H153,3)</f>
        <v>0</v>
      </c>
      <c r="BL153" s="3" t="s">
        <v>136</v>
      </c>
      <c r="BM153" s="186" t="s">
        <v>319</v>
      </c>
    </row>
    <row r="154" s="27" customFormat="true" ht="16.5" hidden="false" customHeight="true" outlineLevel="0" collapsed="false">
      <c r="A154" s="22"/>
      <c r="B154" s="174"/>
      <c r="C154" s="189" t="s">
        <v>160</v>
      </c>
      <c r="D154" s="189" t="s">
        <v>129</v>
      </c>
      <c r="E154" s="190" t="s">
        <v>320</v>
      </c>
      <c r="F154" s="191" t="s">
        <v>321</v>
      </c>
      <c r="G154" s="192" t="s">
        <v>120</v>
      </c>
      <c r="H154" s="193" t="n">
        <v>4</v>
      </c>
      <c r="I154" s="194"/>
      <c r="J154" s="193" t="n">
        <f aca="false">ROUND(I154*H154,3)</f>
        <v>0</v>
      </c>
      <c r="K154" s="195"/>
      <c r="L154" s="196"/>
      <c r="M154" s="197"/>
      <c r="N154" s="198" t="s">
        <v>38</v>
      </c>
      <c r="O154" s="65"/>
      <c r="P154" s="184" t="n">
        <f aca="false">O154*H154</f>
        <v>0</v>
      </c>
      <c r="Q154" s="184" t="n">
        <v>0.00028</v>
      </c>
      <c r="R154" s="184" t="n">
        <f aca="false">Q154*H154</f>
        <v>0.00112</v>
      </c>
      <c r="S154" s="184" t="n">
        <v>0</v>
      </c>
      <c r="T154" s="185" t="n">
        <f aca="false">S154*H154</f>
        <v>0</v>
      </c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R154" s="186" t="s">
        <v>140</v>
      </c>
      <c r="AT154" s="186" t="s">
        <v>129</v>
      </c>
      <c r="AU154" s="186" t="s">
        <v>122</v>
      </c>
      <c r="AY154" s="3" t="s">
        <v>113</v>
      </c>
      <c r="BE154" s="187" t="n">
        <f aca="false">IF(N154="základná",J154,0)</f>
        <v>0</v>
      </c>
      <c r="BF154" s="187" t="n">
        <f aca="false">IF(N154="znížená",J154,0)</f>
        <v>0</v>
      </c>
      <c r="BG154" s="187" t="n">
        <f aca="false">IF(N154="zákl. prenesená",J154,0)</f>
        <v>0</v>
      </c>
      <c r="BH154" s="187" t="n">
        <f aca="false">IF(N154="zníž. prenesená",J154,0)</f>
        <v>0</v>
      </c>
      <c r="BI154" s="187" t="n">
        <f aca="false">IF(N154="nulová",J154,0)</f>
        <v>0</v>
      </c>
      <c r="BJ154" s="3" t="s">
        <v>122</v>
      </c>
      <c r="BK154" s="188" t="n">
        <f aca="false">ROUND(I154*H154,3)</f>
        <v>0</v>
      </c>
      <c r="BL154" s="3" t="s">
        <v>140</v>
      </c>
      <c r="BM154" s="186" t="s">
        <v>322</v>
      </c>
    </row>
    <row r="155" s="27" customFormat="true" ht="16.5" hidden="false" customHeight="true" outlineLevel="0" collapsed="false">
      <c r="A155" s="22"/>
      <c r="B155" s="174"/>
      <c r="C155" s="175" t="s">
        <v>172</v>
      </c>
      <c r="D155" s="175" t="s">
        <v>117</v>
      </c>
      <c r="E155" s="176" t="s">
        <v>323</v>
      </c>
      <c r="F155" s="177" t="s">
        <v>324</v>
      </c>
      <c r="G155" s="178" t="s">
        <v>120</v>
      </c>
      <c r="H155" s="179" t="n">
        <v>4</v>
      </c>
      <c r="I155" s="180"/>
      <c r="J155" s="179" t="n">
        <f aca="false">ROUND(I155*H155,3)</f>
        <v>0</v>
      </c>
      <c r="K155" s="181"/>
      <c r="L155" s="23"/>
      <c r="M155" s="182"/>
      <c r="N155" s="183" t="s">
        <v>38</v>
      </c>
      <c r="O155" s="65"/>
      <c r="P155" s="184" t="n">
        <f aca="false">O155*H155</f>
        <v>0</v>
      </c>
      <c r="Q155" s="184" t="n">
        <v>0</v>
      </c>
      <c r="R155" s="184" t="n">
        <f aca="false">Q155*H155</f>
        <v>0</v>
      </c>
      <c r="S155" s="184" t="n">
        <v>0</v>
      </c>
      <c r="T155" s="185" t="n">
        <f aca="false">S155*H155</f>
        <v>0</v>
      </c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R155" s="186" t="s">
        <v>136</v>
      </c>
      <c r="AT155" s="186" t="s">
        <v>117</v>
      </c>
      <c r="AU155" s="186" t="s">
        <v>122</v>
      </c>
      <c r="AY155" s="3" t="s">
        <v>113</v>
      </c>
      <c r="BE155" s="187" t="n">
        <f aca="false">IF(N155="základná",J155,0)</f>
        <v>0</v>
      </c>
      <c r="BF155" s="187" t="n">
        <f aca="false">IF(N155="znížená",J155,0)</f>
        <v>0</v>
      </c>
      <c r="BG155" s="187" t="n">
        <f aca="false">IF(N155="zákl. prenesená",J155,0)</f>
        <v>0</v>
      </c>
      <c r="BH155" s="187" t="n">
        <f aca="false">IF(N155="zníž. prenesená",J155,0)</f>
        <v>0</v>
      </c>
      <c r="BI155" s="187" t="n">
        <f aca="false">IF(N155="nulová",J155,0)</f>
        <v>0</v>
      </c>
      <c r="BJ155" s="3" t="s">
        <v>122</v>
      </c>
      <c r="BK155" s="188" t="n">
        <f aca="false">ROUND(I155*H155,3)</f>
        <v>0</v>
      </c>
      <c r="BL155" s="3" t="s">
        <v>136</v>
      </c>
      <c r="BM155" s="186" t="s">
        <v>325</v>
      </c>
    </row>
    <row r="156" s="27" customFormat="true" ht="16.5" hidden="false" customHeight="true" outlineLevel="0" collapsed="false">
      <c r="A156" s="22"/>
      <c r="B156" s="174"/>
      <c r="C156" s="189" t="s">
        <v>116</v>
      </c>
      <c r="D156" s="189" t="s">
        <v>129</v>
      </c>
      <c r="E156" s="190" t="s">
        <v>326</v>
      </c>
      <c r="F156" s="191" t="s">
        <v>327</v>
      </c>
      <c r="G156" s="192" t="s">
        <v>120</v>
      </c>
      <c r="H156" s="193" t="n">
        <v>4</v>
      </c>
      <c r="I156" s="194"/>
      <c r="J156" s="193" t="n">
        <f aca="false">ROUND(I156*H156,3)</f>
        <v>0</v>
      </c>
      <c r="K156" s="195"/>
      <c r="L156" s="196"/>
      <c r="M156" s="197"/>
      <c r="N156" s="198" t="s">
        <v>38</v>
      </c>
      <c r="O156" s="65"/>
      <c r="P156" s="184" t="n">
        <f aca="false">O156*H156</f>
        <v>0</v>
      </c>
      <c r="Q156" s="184" t="n">
        <v>0.0001</v>
      </c>
      <c r="R156" s="184" t="n">
        <f aca="false">Q156*H156</f>
        <v>0.0004</v>
      </c>
      <c r="S156" s="184" t="n">
        <v>0</v>
      </c>
      <c r="T156" s="185" t="n">
        <f aca="false">S156*H156</f>
        <v>0</v>
      </c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R156" s="186" t="s">
        <v>140</v>
      </c>
      <c r="AT156" s="186" t="s">
        <v>129</v>
      </c>
      <c r="AU156" s="186" t="s">
        <v>122</v>
      </c>
      <c r="AY156" s="3" t="s">
        <v>113</v>
      </c>
      <c r="BE156" s="187" t="n">
        <f aca="false">IF(N156="základná",J156,0)</f>
        <v>0</v>
      </c>
      <c r="BF156" s="187" t="n">
        <f aca="false">IF(N156="znížená",J156,0)</f>
        <v>0</v>
      </c>
      <c r="BG156" s="187" t="n">
        <f aca="false">IF(N156="zákl. prenesená",J156,0)</f>
        <v>0</v>
      </c>
      <c r="BH156" s="187" t="n">
        <f aca="false">IF(N156="zníž. prenesená",J156,0)</f>
        <v>0</v>
      </c>
      <c r="BI156" s="187" t="n">
        <f aca="false">IF(N156="nulová",J156,0)</f>
        <v>0</v>
      </c>
      <c r="BJ156" s="3" t="s">
        <v>122</v>
      </c>
      <c r="BK156" s="188" t="n">
        <f aca="false">ROUND(I156*H156,3)</f>
        <v>0</v>
      </c>
      <c r="BL156" s="3" t="s">
        <v>140</v>
      </c>
      <c r="BM156" s="186" t="s">
        <v>328</v>
      </c>
    </row>
    <row r="157" s="27" customFormat="true" ht="16.5" hidden="false" customHeight="true" outlineLevel="0" collapsed="false">
      <c r="A157" s="22"/>
      <c r="B157" s="174"/>
      <c r="C157" s="175" t="s">
        <v>164</v>
      </c>
      <c r="D157" s="175" t="s">
        <v>117</v>
      </c>
      <c r="E157" s="176" t="s">
        <v>329</v>
      </c>
      <c r="F157" s="177" t="s">
        <v>330</v>
      </c>
      <c r="G157" s="178" t="s">
        <v>120</v>
      </c>
      <c r="H157" s="179" t="n">
        <v>3</v>
      </c>
      <c r="I157" s="180"/>
      <c r="J157" s="179" t="n">
        <f aca="false">ROUND(I157*H157,3)</f>
        <v>0</v>
      </c>
      <c r="K157" s="181"/>
      <c r="L157" s="23"/>
      <c r="M157" s="182"/>
      <c r="N157" s="183" t="s">
        <v>38</v>
      </c>
      <c r="O157" s="65"/>
      <c r="P157" s="184" t="n">
        <f aca="false">O157*H157</f>
        <v>0</v>
      </c>
      <c r="Q157" s="184" t="n">
        <v>0</v>
      </c>
      <c r="R157" s="184" t="n">
        <f aca="false">Q157*H157</f>
        <v>0</v>
      </c>
      <c r="S157" s="184" t="n">
        <v>0</v>
      </c>
      <c r="T157" s="185" t="n">
        <f aca="false">S157*H157</f>
        <v>0</v>
      </c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R157" s="186" t="s">
        <v>136</v>
      </c>
      <c r="AT157" s="186" t="s">
        <v>117</v>
      </c>
      <c r="AU157" s="186" t="s">
        <v>122</v>
      </c>
      <c r="AY157" s="3" t="s">
        <v>113</v>
      </c>
      <c r="BE157" s="187" t="n">
        <f aca="false">IF(N157="základná",J157,0)</f>
        <v>0</v>
      </c>
      <c r="BF157" s="187" t="n">
        <f aca="false">IF(N157="znížená",J157,0)</f>
        <v>0</v>
      </c>
      <c r="BG157" s="187" t="n">
        <f aca="false">IF(N157="zákl. prenesená",J157,0)</f>
        <v>0</v>
      </c>
      <c r="BH157" s="187" t="n">
        <f aca="false">IF(N157="zníž. prenesená",J157,0)</f>
        <v>0</v>
      </c>
      <c r="BI157" s="187" t="n">
        <f aca="false">IF(N157="nulová",J157,0)</f>
        <v>0</v>
      </c>
      <c r="BJ157" s="3" t="s">
        <v>122</v>
      </c>
      <c r="BK157" s="188" t="n">
        <f aca="false">ROUND(I157*H157,3)</f>
        <v>0</v>
      </c>
      <c r="BL157" s="3" t="s">
        <v>136</v>
      </c>
      <c r="BM157" s="186" t="s">
        <v>331</v>
      </c>
    </row>
    <row r="158" s="27" customFormat="true" ht="16.5" hidden="false" customHeight="true" outlineLevel="0" collapsed="false">
      <c r="A158" s="22"/>
      <c r="B158" s="174"/>
      <c r="C158" s="189" t="s">
        <v>168</v>
      </c>
      <c r="D158" s="189" t="s">
        <v>129</v>
      </c>
      <c r="E158" s="190" t="s">
        <v>332</v>
      </c>
      <c r="F158" s="191" t="s">
        <v>333</v>
      </c>
      <c r="G158" s="192" t="s">
        <v>120</v>
      </c>
      <c r="H158" s="193" t="n">
        <v>3</v>
      </c>
      <c r="I158" s="194"/>
      <c r="J158" s="193" t="n">
        <f aca="false">ROUND(I158*H158,3)</f>
        <v>0</v>
      </c>
      <c r="K158" s="195"/>
      <c r="L158" s="196"/>
      <c r="M158" s="197"/>
      <c r="N158" s="198" t="s">
        <v>38</v>
      </c>
      <c r="O158" s="65"/>
      <c r="P158" s="184" t="n">
        <f aca="false">O158*H158</f>
        <v>0</v>
      </c>
      <c r="Q158" s="184" t="n">
        <v>0.00016</v>
      </c>
      <c r="R158" s="184" t="n">
        <f aca="false">Q158*H158</f>
        <v>0.00048</v>
      </c>
      <c r="S158" s="184" t="n">
        <v>0</v>
      </c>
      <c r="T158" s="185" t="n">
        <f aca="false">S158*H158</f>
        <v>0</v>
      </c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R158" s="186" t="s">
        <v>140</v>
      </c>
      <c r="AT158" s="186" t="s">
        <v>129</v>
      </c>
      <c r="AU158" s="186" t="s">
        <v>122</v>
      </c>
      <c r="AY158" s="3" t="s">
        <v>113</v>
      </c>
      <c r="BE158" s="187" t="n">
        <f aca="false">IF(N158="základná",J158,0)</f>
        <v>0</v>
      </c>
      <c r="BF158" s="187" t="n">
        <f aca="false">IF(N158="znížená",J158,0)</f>
        <v>0</v>
      </c>
      <c r="BG158" s="187" t="n">
        <f aca="false">IF(N158="zákl. prenesená",J158,0)</f>
        <v>0</v>
      </c>
      <c r="BH158" s="187" t="n">
        <f aca="false">IF(N158="zníž. prenesená",J158,0)</f>
        <v>0</v>
      </c>
      <c r="BI158" s="187" t="n">
        <f aca="false">IF(N158="nulová",J158,0)</f>
        <v>0</v>
      </c>
      <c r="BJ158" s="3" t="s">
        <v>122</v>
      </c>
      <c r="BK158" s="188" t="n">
        <f aca="false">ROUND(I158*H158,3)</f>
        <v>0</v>
      </c>
      <c r="BL158" s="3" t="s">
        <v>140</v>
      </c>
      <c r="BM158" s="186" t="s">
        <v>334</v>
      </c>
    </row>
    <row r="159" s="27" customFormat="true" ht="24.15" hidden="false" customHeight="true" outlineLevel="0" collapsed="false">
      <c r="A159" s="22"/>
      <c r="B159" s="174"/>
      <c r="C159" s="175" t="s">
        <v>80</v>
      </c>
      <c r="D159" s="175" t="s">
        <v>117</v>
      </c>
      <c r="E159" s="176" t="s">
        <v>335</v>
      </c>
      <c r="F159" s="177" t="s">
        <v>336</v>
      </c>
      <c r="G159" s="178" t="s">
        <v>127</v>
      </c>
      <c r="H159" s="179" t="n">
        <v>45</v>
      </c>
      <c r="I159" s="180"/>
      <c r="J159" s="179" t="n">
        <f aca="false">ROUND(I159*H159,3)</f>
        <v>0</v>
      </c>
      <c r="K159" s="181"/>
      <c r="L159" s="23"/>
      <c r="M159" s="182"/>
      <c r="N159" s="183" t="s">
        <v>38</v>
      </c>
      <c r="O159" s="65"/>
      <c r="P159" s="184" t="n">
        <f aca="false">O159*H159</f>
        <v>0</v>
      </c>
      <c r="Q159" s="184" t="n">
        <v>0</v>
      </c>
      <c r="R159" s="184" t="n">
        <f aca="false">Q159*H159</f>
        <v>0</v>
      </c>
      <c r="S159" s="184" t="n">
        <v>0</v>
      </c>
      <c r="T159" s="185" t="n">
        <f aca="false">S159*H159</f>
        <v>0</v>
      </c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R159" s="186" t="s">
        <v>136</v>
      </c>
      <c r="AT159" s="186" t="s">
        <v>117</v>
      </c>
      <c r="AU159" s="186" t="s">
        <v>122</v>
      </c>
      <c r="AY159" s="3" t="s">
        <v>113</v>
      </c>
      <c r="BE159" s="187" t="n">
        <f aca="false">IF(N159="základná",J159,0)</f>
        <v>0</v>
      </c>
      <c r="BF159" s="187" t="n">
        <f aca="false">IF(N159="znížená",J159,0)</f>
        <v>0</v>
      </c>
      <c r="BG159" s="187" t="n">
        <f aca="false">IF(N159="zákl. prenesená",J159,0)</f>
        <v>0</v>
      </c>
      <c r="BH159" s="187" t="n">
        <f aca="false">IF(N159="zníž. prenesená",J159,0)</f>
        <v>0</v>
      </c>
      <c r="BI159" s="187" t="n">
        <f aca="false">IF(N159="nulová",J159,0)</f>
        <v>0</v>
      </c>
      <c r="BJ159" s="3" t="s">
        <v>122</v>
      </c>
      <c r="BK159" s="188" t="n">
        <f aca="false">ROUND(I159*H159,3)</f>
        <v>0</v>
      </c>
      <c r="BL159" s="3" t="s">
        <v>136</v>
      </c>
      <c r="BM159" s="186" t="s">
        <v>337</v>
      </c>
    </row>
    <row r="160" s="27" customFormat="true" ht="16.5" hidden="false" customHeight="true" outlineLevel="0" collapsed="false">
      <c r="A160" s="22"/>
      <c r="B160" s="174"/>
      <c r="C160" s="189" t="s">
        <v>122</v>
      </c>
      <c r="D160" s="189" t="s">
        <v>129</v>
      </c>
      <c r="E160" s="190" t="s">
        <v>338</v>
      </c>
      <c r="F160" s="191" t="s">
        <v>339</v>
      </c>
      <c r="G160" s="192" t="s">
        <v>269</v>
      </c>
      <c r="H160" s="193" t="n">
        <v>6.3</v>
      </c>
      <c r="I160" s="194"/>
      <c r="J160" s="193" t="n">
        <f aca="false">ROUND(I160*H160,3)</f>
        <v>0</v>
      </c>
      <c r="K160" s="195"/>
      <c r="L160" s="196"/>
      <c r="M160" s="197"/>
      <c r="N160" s="198" t="s">
        <v>38</v>
      </c>
      <c r="O160" s="65"/>
      <c r="P160" s="184" t="n">
        <f aca="false">O160*H160</f>
        <v>0</v>
      </c>
      <c r="Q160" s="184" t="n">
        <v>0.001</v>
      </c>
      <c r="R160" s="184" t="n">
        <f aca="false">Q160*H160</f>
        <v>0.0063</v>
      </c>
      <c r="S160" s="184" t="n">
        <v>0</v>
      </c>
      <c r="T160" s="185" t="n">
        <f aca="false">S160*H160</f>
        <v>0</v>
      </c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R160" s="186" t="s">
        <v>140</v>
      </c>
      <c r="AT160" s="186" t="s">
        <v>129</v>
      </c>
      <c r="AU160" s="186" t="s">
        <v>122</v>
      </c>
      <c r="AY160" s="3" t="s">
        <v>113</v>
      </c>
      <c r="BE160" s="187" t="n">
        <f aca="false">IF(N160="základná",J160,0)</f>
        <v>0</v>
      </c>
      <c r="BF160" s="187" t="n">
        <f aca="false">IF(N160="znížená",J160,0)</f>
        <v>0</v>
      </c>
      <c r="BG160" s="187" t="n">
        <f aca="false">IF(N160="zákl. prenesená",J160,0)</f>
        <v>0</v>
      </c>
      <c r="BH160" s="187" t="n">
        <f aca="false">IF(N160="zníž. prenesená",J160,0)</f>
        <v>0</v>
      </c>
      <c r="BI160" s="187" t="n">
        <f aca="false">IF(N160="nulová",J160,0)</f>
        <v>0</v>
      </c>
      <c r="BJ160" s="3" t="s">
        <v>122</v>
      </c>
      <c r="BK160" s="188" t="n">
        <f aca="false">ROUND(I160*H160,3)</f>
        <v>0</v>
      </c>
      <c r="BL160" s="3" t="s">
        <v>140</v>
      </c>
      <c r="BM160" s="186" t="s">
        <v>340</v>
      </c>
    </row>
    <row r="161" s="27" customFormat="true" ht="16.5" hidden="false" customHeight="true" outlineLevel="0" collapsed="false">
      <c r="A161" s="22"/>
      <c r="B161" s="174"/>
      <c r="C161" s="175" t="s">
        <v>131</v>
      </c>
      <c r="D161" s="175" t="s">
        <v>117</v>
      </c>
      <c r="E161" s="176" t="s">
        <v>341</v>
      </c>
      <c r="F161" s="177" t="s">
        <v>342</v>
      </c>
      <c r="G161" s="178" t="s">
        <v>127</v>
      </c>
      <c r="H161" s="179" t="n">
        <v>16</v>
      </c>
      <c r="I161" s="180"/>
      <c r="J161" s="179" t="n">
        <f aca="false">ROUND(I161*H161,3)</f>
        <v>0</v>
      </c>
      <c r="K161" s="181"/>
      <c r="L161" s="23"/>
      <c r="M161" s="182"/>
      <c r="N161" s="183" t="s">
        <v>38</v>
      </c>
      <c r="O161" s="65"/>
      <c r="P161" s="184" t="n">
        <f aca="false">O161*H161</f>
        <v>0</v>
      </c>
      <c r="Q161" s="184" t="n">
        <v>0</v>
      </c>
      <c r="R161" s="184" t="n">
        <f aca="false">Q161*H161</f>
        <v>0</v>
      </c>
      <c r="S161" s="184" t="n">
        <v>0</v>
      </c>
      <c r="T161" s="185" t="n">
        <f aca="false">S161*H161</f>
        <v>0</v>
      </c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R161" s="186" t="s">
        <v>136</v>
      </c>
      <c r="AT161" s="186" t="s">
        <v>117</v>
      </c>
      <c r="AU161" s="186" t="s">
        <v>122</v>
      </c>
      <c r="AY161" s="3" t="s">
        <v>113</v>
      </c>
      <c r="BE161" s="187" t="n">
        <f aca="false">IF(N161="základná",J161,0)</f>
        <v>0</v>
      </c>
      <c r="BF161" s="187" t="n">
        <f aca="false">IF(N161="znížená",J161,0)</f>
        <v>0</v>
      </c>
      <c r="BG161" s="187" t="n">
        <f aca="false">IF(N161="zákl. prenesená",J161,0)</f>
        <v>0</v>
      </c>
      <c r="BH161" s="187" t="n">
        <f aca="false">IF(N161="zníž. prenesená",J161,0)</f>
        <v>0</v>
      </c>
      <c r="BI161" s="187" t="n">
        <f aca="false">IF(N161="nulová",J161,0)</f>
        <v>0</v>
      </c>
      <c r="BJ161" s="3" t="s">
        <v>122</v>
      </c>
      <c r="BK161" s="188" t="n">
        <f aca="false">ROUND(I161*H161,3)</f>
        <v>0</v>
      </c>
      <c r="BL161" s="3" t="s">
        <v>136</v>
      </c>
      <c r="BM161" s="186" t="s">
        <v>343</v>
      </c>
    </row>
    <row r="162" s="27" customFormat="true" ht="24.15" hidden="false" customHeight="true" outlineLevel="0" collapsed="false">
      <c r="A162" s="22"/>
      <c r="B162" s="174"/>
      <c r="C162" s="189" t="s">
        <v>121</v>
      </c>
      <c r="D162" s="189" t="s">
        <v>129</v>
      </c>
      <c r="E162" s="190" t="s">
        <v>344</v>
      </c>
      <c r="F162" s="191" t="s">
        <v>345</v>
      </c>
      <c r="G162" s="192" t="s">
        <v>269</v>
      </c>
      <c r="H162" s="193" t="n">
        <v>3.2</v>
      </c>
      <c r="I162" s="194"/>
      <c r="J162" s="193" t="n">
        <f aca="false">ROUND(I162*H162,3)</f>
        <v>0</v>
      </c>
      <c r="K162" s="195"/>
      <c r="L162" s="196"/>
      <c r="M162" s="197"/>
      <c r="N162" s="198" t="s">
        <v>38</v>
      </c>
      <c r="O162" s="65"/>
      <c r="P162" s="184" t="n">
        <f aca="false">O162*H162</f>
        <v>0</v>
      </c>
      <c r="Q162" s="184" t="n">
        <v>0.001</v>
      </c>
      <c r="R162" s="184" t="n">
        <f aca="false">Q162*H162</f>
        <v>0.0032</v>
      </c>
      <c r="S162" s="184" t="n">
        <v>0</v>
      </c>
      <c r="T162" s="185" t="n">
        <f aca="false">S162*H162</f>
        <v>0</v>
      </c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R162" s="186" t="s">
        <v>140</v>
      </c>
      <c r="AT162" s="186" t="s">
        <v>129</v>
      </c>
      <c r="AU162" s="186" t="s">
        <v>122</v>
      </c>
      <c r="AY162" s="3" t="s">
        <v>113</v>
      </c>
      <c r="BE162" s="187" t="n">
        <f aca="false">IF(N162="základná",J162,0)</f>
        <v>0</v>
      </c>
      <c r="BF162" s="187" t="n">
        <f aca="false">IF(N162="znížená",J162,0)</f>
        <v>0</v>
      </c>
      <c r="BG162" s="187" t="n">
        <f aca="false">IF(N162="zákl. prenesená",J162,0)</f>
        <v>0</v>
      </c>
      <c r="BH162" s="187" t="n">
        <f aca="false">IF(N162="zníž. prenesená",J162,0)</f>
        <v>0</v>
      </c>
      <c r="BI162" s="187" t="n">
        <f aca="false">IF(N162="nulová",J162,0)</f>
        <v>0</v>
      </c>
      <c r="BJ162" s="3" t="s">
        <v>122</v>
      </c>
      <c r="BK162" s="188" t="n">
        <f aca="false">ROUND(I162*H162,3)</f>
        <v>0</v>
      </c>
      <c r="BL162" s="3" t="s">
        <v>140</v>
      </c>
      <c r="BM162" s="186" t="s">
        <v>346</v>
      </c>
    </row>
    <row r="163" s="27" customFormat="true" ht="16.5" hidden="false" customHeight="true" outlineLevel="0" collapsed="false">
      <c r="A163" s="22"/>
      <c r="B163" s="174"/>
      <c r="C163" s="175" t="s">
        <v>347</v>
      </c>
      <c r="D163" s="175" t="s">
        <v>117</v>
      </c>
      <c r="E163" s="176" t="s">
        <v>348</v>
      </c>
      <c r="F163" s="177" t="s">
        <v>349</v>
      </c>
      <c r="G163" s="178" t="s">
        <v>127</v>
      </c>
      <c r="H163" s="179" t="n">
        <v>4</v>
      </c>
      <c r="I163" s="180"/>
      <c r="J163" s="179" t="n">
        <f aca="false">ROUND(I163*H163,3)</f>
        <v>0</v>
      </c>
      <c r="K163" s="181"/>
      <c r="L163" s="23"/>
      <c r="M163" s="182"/>
      <c r="N163" s="183" t="s">
        <v>38</v>
      </c>
      <c r="O163" s="65"/>
      <c r="P163" s="184" t="n">
        <f aca="false">O163*H163</f>
        <v>0</v>
      </c>
      <c r="Q163" s="184" t="n">
        <v>0</v>
      </c>
      <c r="R163" s="184" t="n">
        <f aca="false">Q163*H163</f>
        <v>0</v>
      </c>
      <c r="S163" s="184" t="n">
        <v>0</v>
      </c>
      <c r="T163" s="185" t="n">
        <f aca="false">S163*H163</f>
        <v>0</v>
      </c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R163" s="186" t="s">
        <v>136</v>
      </c>
      <c r="AT163" s="186" t="s">
        <v>117</v>
      </c>
      <c r="AU163" s="186" t="s">
        <v>122</v>
      </c>
      <c r="AY163" s="3" t="s">
        <v>113</v>
      </c>
      <c r="BE163" s="187" t="n">
        <f aca="false">IF(N163="základná",J163,0)</f>
        <v>0</v>
      </c>
      <c r="BF163" s="187" t="n">
        <f aca="false">IF(N163="znížená",J163,0)</f>
        <v>0</v>
      </c>
      <c r="BG163" s="187" t="n">
        <f aca="false">IF(N163="zákl. prenesená",J163,0)</f>
        <v>0</v>
      </c>
      <c r="BH163" s="187" t="n">
        <f aca="false">IF(N163="zníž. prenesená",J163,0)</f>
        <v>0</v>
      </c>
      <c r="BI163" s="187" t="n">
        <f aca="false">IF(N163="nulová",J163,0)</f>
        <v>0</v>
      </c>
      <c r="BJ163" s="3" t="s">
        <v>122</v>
      </c>
      <c r="BK163" s="188" t="n">
        <f aca="false">ROUND(I163*H163,3)</f>
        <v>0</v>
      </c>
      <c r="BL163" s="3" t="s">
        <v>136</v>
      </c>
      <c r="BM163" s="186" t="s">
        <v>350</v>
      </c>
    </row>
    <row r="164" s="27" customFormat="true" ht="16.5" hidden="false" customHeight="true" outlineLevel="0" collapsed="false">
      <c r="A164" s="22"/>
      <c r="B164" s="174"/>
      <c r="C164" s="189" t="s">
        <v>351</v>
      </c>
      <c r="D164" s="189" t="s">
        <v>129</v>
      </c>
      <c r="E164" s="190" t="s">
        <v>352</v>
      </c>
      <c r="F164" s="191" t="s">
        <v>353</v>
      </c>
      <c r="G164" s="192" t="s">
        <v>120</v>
      </c>
      <c r="H164" s="193" t="n">
        <v>4</v>
      </c>
      <c r="I164" s="194"/>
      <c r="J164" s="193" t="n">
        <f aca="false">ROUND(I164*H164,3)</f>
        <v>0</v>
      </c>
      <c r="K164" s="195"/>
      <c r="L164" s="196"/>
      <c r="M164" s="197"/>
      <c r="N164" s="198" t="s">
        <v>38</v>
      </c>
      <c r="O164" s="65"/>
      <c r="P164" s="184" t="n">
        <f aca="false">O164*H164</f>
        <v>0</v>
      </c>
      <c r="Q164" s="184" t="n">
        <v>0.001</v>
      </c>
      <c r="R164" s="184" t="n">
        <f aca="false">Q164*H164</f>
        <v>0.004</v>
      </c>
      <c r="S164" s="184" t="n">
        <v>0</v>
      </c>
      <c r="T164" s="185" t="n">
        <f aca="false">S164*H164</f>
        <v>0</v>
      </c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R164" s="186" t="s">
        <v>140</v>
      </c>
      <c r="AT164" s="186" t="s">
        <v>129</v>
      </c>
      <c r="AU164" s="186" t="s">
        <v>122</v>
      </c>
      <c r="AY164" s="3" t="s">
        <v>113</v>
      </c>
      <c r="BE164" s="187" t="n">
        <f aca="false">IF(N164="základná",J164,0)</f>
        <v>0</v>
      </c>
      <c r="BF164" s="187" t="n">
        <f aca="false">IF(N164="znížená",J164,0)</f>
        <v>0</v>
      </c>
      <c r="BG164" s="187" t="n">
        <f aca="false">IF(N164="zákl. prenesená",J164,0)</f>
        <v>0</v>
      </c>
      <c r="BH164" s="187" t="n">
        <f aca="false">IF(N164="zníž. prenesená",J164,0)</f>
        <v>0</v>
      </c>
      <c r="BI164" s="187" t="n">
        <f aca="false">IF(N164="nulová",J164,0)</f>
        <v>0</v>
      </c>
      <c r="BJ164" s="3" t="s">
        <v>122</v>
      </c>
      <c r="BK164" s="188" t="n">
        <f aca="false">ROUND(I164*H164,3)</f>
        <v>0</v>
      </c>
      <c r="BL164" s="3" t="s">
        <v>140</v>
      </c>
      <c r="BM164" s="186" t="s">
        <v>354</v>
      </c>
    </row>
    <row r="165" s="27" customFormat="true" ht="16.5" hidden="false" customHeight="true" outlineLevel="0" collapsed="false">
      <c r="A165" s="22"/>
      <c r="B165" s="174"/>
      <c r="C165" s="175" t="s">
        <v>148</v>
      </c>
      <c r="D165" s="175" t="s">
        <v>117</v>
      </c>
      <c r="E165" s="176" t="s">
        <v>355</v>
      </c>
      <c r="F165" s="177" t="s">
        <v>356</v>
      </c>
      <c r="G165" s="178" t="s">
        <v>120</v>
      </c>
      <c r="H165" s="179" t="n">
        <v>64</v>
      </c>
      <c r="I165" s="180"/>
      <c r="J165" s="179" t="n">
        <f aca="false">ROUND(I165*H165,3)</f>
        <v>0</v>
      </c>
      <c r="K165" s="181"/>
      <c r="L165" s="23"/>
      <c r="M165" s="182"/>
      <c r="N165" s="183" t="s">
        <v>38</v>
      </c>
      <c r="O165" s="65"/>
      <c r="P165" s="184" t="n">
        <f aca="false">O165*H165</f>
        <v>0</v>
      </c>
      <c r="Q165" s="184" t="n">
        <v>0</v>
      </c>
      <c r="R165" s="184" t="n">
        <f aca="false">Q165*H165</f>
        <v>0</v>
      </c>
      <c r="S165" s="184" t="n">
        <v>0</v>
      </c>
      <c r="T165" s="185" t="n">
        <f aca="false">S165*H165</f>
        <v>0</v>
      </c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R165" s="186" t="s">
        <v>136</v>
      </c>
      <c r="AT165" s="186" t="s">
        <v>117</v>
      </c>
      <c r="AU165" s="186" t="s">
        <v>122</v>
      </c>
      <c r="AY165" s="3" t="s">
        <v>113</v>
      </c>
      <c r="BE165" s="187" t="n">
        <f aca="false">IF(N165="základná",J165,0)</f>
        <v>0</v>
      </c>
      <c r="BF165" s="187" t="n">
        <f aca="false">IF(N165="znížená",J165,0)</f>
        <v>0</v>
      </c>
      <c r="BG165" s="187" t="n">
        <f aca="false">IF(N165="zákl. prenesená",J165,0)</f>
        <v>0</v>
      </c>
      <c r="BH165" s="187" t="n">
        <f aca="false">IF(N165="zníž. prenesená",J165,0)</f>
        <v>0</v>
      </c>
      <c r="BI165" s="187" t="n">
        <f aca="false">IF(N165="nulová",J165,0)</f>
        <v>0</v>
      </c>
      <c r="BJ165" s="3" t="s">
        <v>122</v>
      </c>
      <c r="BK165" s="188" t="n">
        <f aca="false">ROUND(I165*H165,3)</f>
        <v>0</v>
      </c>
      <c r="BL165" s="3" t="s">
        <v>136</v>
      </c>
      <c r="BM165" s="186" t="s">
        <v>357</v>
      </c>
    </row>
    <row r="166" s="27" customFormat="true" ht="16.5" hidden="false" customHeight="true" outlineLevel="0" collapsed="false">
      <c r="A166" s="22"/>
      <c r="B166" s="174"/>
      <c r="C166" s="189" t="s">
        <v>152</v>
      </c>
      <c r="D166" s="189" t="s">
        <v>129</v>
      </c>
      <c r="E166" s="190" t="s">
        <v>358</v>
      </c>
      <c r="F166" s="191" t="s">
        <v>359</v>
      </c>
      <c r="G166" s="192" t="s">
        <v>120</v>
      </c>
      <c r="H166" s="193" t="n">
        <v>40</v>
      </c>
      <c r="I166" s="194"/>
      <c r="J166" s="193" t="n">
        <f aca="false">ROUND(I166*H166,3)</f>
        <v>0</v>
      </c>
      <c r="K166" s="195"/>
      <c r="L166" s="196"/>
      <c r="M166" s="197"/>
      <c r="N166" s="198" t="s">
        <v>38</v>
      </c>
      <c r="O166" s="65"/>
      <c r="P166" s="184" t="n">
        <f aca="false">O166*H166</f>
        <v>0</v>
      </c>
      <c r="Q166" s="184" t="n">
        <v>0.0004</v>
      </c>
      <c r="R166" s="184" t="n">
        <f aca="false">Q166*H166</f>
        <v>0.016</v>
      </c>
      <c r="S166" s="184" t="n">
        <v>0</v>
      </c>
      <c r="T166" s="185" t="n">
        <f aca="false">S166*H166</f>
        <v>0</v>
      </c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R166" s="186" t="s">
        <v>140</v>
      </c>
      <c r="AT166" s="186" t="s">
        <v>129</v>
      </c>
      <c r="AU166" s="186" t="s">
        <v>122</v>
      </c>
      <c r="AY166" s="3" t="s">
        <v>113</v>
      </c>
      <c r="BE166" s="187" t="n">
        <f aca="false">IF(N166="základná",J166,0)</f>
        <v>0</v>
      </c>
      <c r="BF166" s="187" t="n">
        <f aca="false">IF(N166="znížená",J166,0)</f>
        <v>0</v>
      </c>
      <c r="BG166" s="187" t="n">
        <f aca="false">IF(N166="zákl. prenesená",J166,0)</f>
        <v>0</v>
      </c>
      <c r="BH166" s="187" t="n">
        <f aca="false">IF(N166="zníž. prenesená",J166,0)</f>
        <v>0</v>
      </c>
      <c r="BI166" s="187" t="n">
        <f aca="false">IF(N166="nulová",J166,0)</f>
        <v>0</v>
      </c>
      <c r="BJ166" s="3" t="s">
        <v>122</v>
      </c>
      <c r="BK166" s="188" t="n">
        <f aca="false">ROUND(I166*H166,3)</f>
        <v>0</v>
      </c>
      <c r="BL166" s="3" t="s">
        <v>140</v>
      </c>
      <c r="BM166" s="186" t="s">
        <v>360</v>
      </c>
    </row>
    <row r="167" s="27" customFormat="true" ht="24.15" hidden="false" customHeight="true" outlineLevel="0" collapsed="false">
      <c r="A167" s="22"/>
      <c r="B167" s="174"/>
      <c r="C167" s="189" t="s">
        <v>176</v>
      </c>
      <c r="D167" s="189" t="s">
        <v>129</v>
      </c>
      <c r="E167" s="190" t="s">
        <v>361</v>
      </c>
      <c r="F167" s="191" t="s">
        <v>362</v>
      </c>
      <c r="G167" s="192" t="s">
        <v>120</v>
      </c>
      <c r="H167" s="193" t="n">
        <v>24</v>
      </c>
      <c r="I167" s="194"/>
      <c r="J167" s="193" t="n">
        <f aca="false">ROUND(I167*H167,3)</f>
        <v>0</v>
      </c>
      <c r="K167" s="195"/>
      <c r="L167" s="196"/>
      <c r="M167" s="197"/>
      <c r="N167" s="198" t="s">
        <v>38</v>
      </c>
      <c r="O167" s="65"/>
      <c r="P167" s="184" t="n">
        <f aca="false">O167*H167</f>
        <v>0</v>
      </c>
      <c r="Q167" s="184" t="n">
        <v>0.00012</v>
      </c>
      <c r="R167" s="184" t="n">
        <f aca="false">Q167*H167</f>
        <v>0.00288</v>
      </c>
      <c r="S167" s="184" t="n">
        <v>0</v>
      </c>
      <c r="T167" s="185" t="n">
        <f aca="false">S167*H167</f>
        <v>0</v>
      </c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R167" s="186" t="s">
        <v>140</v>
      </c>
      <c r="AT167" s="186" t="s">
        <v>129</v>
      </c>
      <c r="AU167" s="186" t="s">
        <v>122</v>
      </c>
      <c r="AY167" s="3" t="s">
        <v>113</v>
      </c>
      <c r="BE167" s="187" t="n">
        <f aca="false">IF(N167="základná",J167,0)</f>
        <v>0</v>
      </c>
      <c r="BF167" s="187" t="n">
        <f aca="false">IF(N167="znížená",J167,0)</f>
        <v>0</v>
      </c>
      <c r="BG167" s="187" t="n">
        <f aca="false">IF(N167="zákl. prenesená",J167,0)</f>
        <v>0</v>
      </c>
      <c r="BH167" s="187" t="n">
        <f aca="false">IF(N167="zníž. prenesená",J167,0)</f>
        <v>0</v>
      </c>
      <c r="BI167" s="187" t="n">
        <f aca="false">IF(N167="nulová",J167,0)</f>
        <v>0</v>
      </c>
      <c r="BJ167" s="3" t="s">
        <v>122</v>
      </c>
      <c r="BK167" s="188" t="n">
        <f aca="false">ROUND(I167*H167,3)</f>
        <v>0</v>
      </c>
      <c r="BL167" s="3" t="s">
        <v>140</v>
      </c>
      <c r="BM167" s="186" t="s">
        <v>363</v>
      </c>
    </row>
    <row r="168" s="27" customFormat="true" ht="24.15" hidden="false" customHeight="true" outlineLevel="0" collapsed="false">
      <c r="A168" s="22"/>
      <c r="B168" s="174"/>
      <c r="C168" s="175" t="s">
        <v>180</v>
      </c>
      <c r="D168" s="175" t="s">
        <v>117</v>
      </c>
      <c r="E168" s="176" t="s">
        <v>364</v>
      </c>
      <c r="F168" s="177" t="s">
        <v>365</v>
      </c>
      <c r="G168" s="178" t="s">
        <v>120</v>
      </c>
      <c r="H168" s="179" t="n">
        <v>1</v>
      </c>
      <c r="I168" s="180"/>
      <c r="J168" s="179" t="n">
        <f aca="false">ROUND(I168*H168,3)</f>
        <v>0</v>
      </c>
      <c r="K168" s="181"/>
      <c r="L168" s="23"/>
      <c r="M168" s="182"/>
      <c r="N168" s="183" t="s">
        <v>38</v>
      </c>
      <c r="O168" s="65"/>
      <c r="P168" s="184" t="n">
        <f aca="false">O168*H168</f>
        <v>0</v>
      </c>
      <c r="Q168" s="184" t="n">
        <v>0</v>
      </c>
      <c r="R168" s="184" t="n">
        <f aca="false">Q168*H168</f>
        <v>0</v>
      </c>
      <c r="S168" s="184" t="n">
        <v>0</v>
      </c>
      <c r="T168" s="185" t="n">
        <f aca="false">S168*H168</f>
        <v>0</v>
      </c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R168" s="186" t="s">
        <v>136</v>
      </c>
      <c r="AT168" s="186" t="s">
        <v>117</v>
      </c>
      <c r="AU168" s="186" t="s">
        <v>122</v>
      </c>
      <c r="AY168" s="3" t="s">
        <v>113</v>
      </c>
      <c r="BE168" s="187" t="n">
        <f aca="false">IF(N168="základná",J168,0)</f>
        <v>0</v>
      </c>
      <c r="BF168" s="187" t="n">
        <f aca="false">IF(N168="znížená",J168,0)</f>
        <v>0</v>
      </c>
      <c r="BG168" s="187" t="n">
        <f aca="false">IF(N168="zákl. prenesená",J168,0)</f>
        <v>0</v>
      </c>
      <c r="BH168" s="187" t="n">
        <f aca="false">IF(N168="zníž. prenesená",J168,0)</f>
        <v>0</v>
      </c>
      <c r="BI168" s="187" t="n">
        <f aca="false">IF(N168="nulová",J168,0)</f>
        <v>0</v>
      </c>
      <c r="BJ168" s="3" t="s">
        <v>122</v>
      </c>
      <c r="BK168" s="188" t="n">
        <f aca="false">ROUND(I168*H168,3)</f>
        <v>0</v>
      </c>
      <c r="BL168" s="3" t="s">
        <v>136</v>
      </c>
      <c r="BM168" s="186" t="s">
        <v>366</v>
      </c>
    </row>
    <row r="169" s="27" customFormat="true" ht="21.75" hidden="false" customHeight="true" outlineLevel="0" collapsed="false">
      <c r="A169" s="22"/>
      <c r="B169" s="174"/>
      <c r="C169" s="189" t="s">
        <v>114</v>
      </c>
      <c r="D169" s="189" t="s">
        <v>129</v>
      </c>
      <c r="E169" s="190" t="s">
        <v>367</v>
      </c>
      <c r="F169" s="191" t="s">
        <v>368</v>
      </c>
      <c r="G169" s="192" t="s">
        <v>120</v>
      </c>
      <c r="H169" s="193" t="n">
        <v>1</v>
      </c>
      <c r="I169" s="194"/>
      <c r="J169" s="193" t="n">
        <f aca="false">ROUND(I169*H169,3)</f>
        <v>0</v>
      </c>
      <c r="K169" s="195"/>
      <c r="L169" s="196"/>
      <c r="M169" s="197"/>
      <c r="N169" s="198" t="s">
        <v>38</v>
      </c>
      <c r="O169" s="65"/>
      <c r="P169" s="184" t="n">
        <f aca="false">O169*H169</f>
        <v>0</v>
      </c>
      <c r="Q169" s="184" t="n">
        <v>0.009</v>
      </c>
      <c r="R169" s="184" t="n">
        <f aca="false">Q169*H169</f>
        <v>0.009</v>
      </c>
      <c r="S169" s="184" t="n">
        <v>0</v>
      </c>
      <c r="T169" s="185" t="n">
        <f aca="false">S169*H169</f>
        <v>0</v>
      </c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R169" s="186" t="s">
        <v>140</v>
      </c>
      <c r="AT169" s="186" t="s">
        <v>129</v>
      </c>
      <c r="AU169" s="186" t="s">
        <v>122</v>
      </c>
      <c r="AY169" s="3" t="s">
        <v>113</v>
      </c>
      <c r="BE169" s="187" t="n">
        <f aca="false">IF(N169="základná",J169,0)</f>
        <v>0</v>
      </c>
      <c r="BF169" s="187" t="n">
        <f aca="false">IF(N169="znížená",J169,0)</f>
        <v>0</v>
      </c>
      <c r="BG169" s="187" t="n">
        <f aca="false">IF(N169="zákl. prenesená",J169,0)</f>
        <v>0</v>
      </c>
      <c r="BH169" s="187" t="n">
        <f aca="false">IF(N169="zníž. prenesená",J169,0)</f>
        <v>0</v>
      </c>
      <c r="BI169" s="187" t="n">
        <f aca="false">IF(N169="nulová",J169,0)</f>
        <v>0</v>
      </c>
      <c r="BJ169" s="3" t="s">
        <v>122</v>
      </c>
      <c r="BK169" s="188" t="n">
        <f aca="false">ROUND(I169*H169,3)</f>
        <v>0</v>
      </c>
      <c r="BL169" s="3" t="s">
        <v>140</v>
      </c>
      <c r="BM169" s="186" t="s">
        <v>369</v>
      </c>
    </row>
    <row r="170" s="27" customFormat="true" ht="24.15" hidden="false" customHeight="true" outlineLevel="0" collapsed="false">
      <c r="A170" s="22"/>
      <c r="B170" s="174"/>
      <c r="C170" s="189" t="s">
        <v>187</v>
      </c>
      <c r="D170" s="189" t="s">
        <v>129</v>
      </c>
      <c r="E170" s="190" t="s">
        <v>370</v>
      </c>
      <c r="F170" s="191" t="s">
        <v>371</v>
      </c>
      <c r="G170" s="192" t="s">
        <v>120</v>
      </c>
      <c r="H170" s="193" t="n">
        <v>2</v>
      </c>
      <c r="I170" s="194"/>
      <c r="J170" s="193" t="n">
        <f aca="false">ROUND(I170*H170,3)</f>
        <v>0</v>
      </c>
      <c r="K170" s="195"/>
      <c r="L170" s="196"/>
      <c r="M170" s="197"/>
      <c r="N170" s="198" t="s">
        <v>38</v>
      </c>
      <c r="O170" s="65"/>
      <c r="P170" s="184" t="n">
        <f aca="false">O170*H170</f>
        <v>0</v>
      </c>
      <c r="Q170" s="184" t="n">
        <v>0.009</v>
      </c>
      <c r="R170" s="184" t="n">
        <f aca="false">Q170*H170</f>
        <v>0.018</v>
      </c>
      <c r="S170" s="184" t="n">
        <v>0</v>
      </c>
      <c r="T170" s="185" t="n">
        <f aca="false">S170*H170</f>
        <v>0</v>
      </c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R170" s="186" t="s">
        <v>140</v>
      </c>
      <c r="AT170" s="186" t="s">
        <v>129</v>
      </c>
      <c r="AU170" s="186" t="s">
        <v>122</v>
      </c>
      <c r="AY170" s="3" t="s">
        <v>113</v>
      </c>
      <c r="BE170" s="187" t="n">
        <f aca="false">IF(N170="základná",J170,0)</f>
        <v>0</v>
      </c>
      <c r="BF170" s="187" t="n">
        <f aca="false">IF(N170="znížená",J170,0)</f>
        <v>0</v>
      </c>
      <c r="BG170" s="187" t="n">
        <f aca="false">IF(N170="zákl. prenesená",J170,0)</f>
        <v>0</v>
      </c>
      <c r="BH170" s="187" t="n">
        <f aca="false">IF(N170="zníž. prenesená",J170,0)</f>
        <v>0</v>
      </c>
      <c r="BI170" s="187" t="n">
        <f aca="false">IF(N170="nulová",J170,0)</f>
        <v>0</v>
      </c>
      <c r="BJ170" s="3" t="s">
        <v>122</v>
      </c>
      <c r="BK170" s="188" t="n">
        <f aca="false">ROUND(I170*H170,3)</f>
        <v>0</v>
      </c>
      <c r="BL170" s="3" t="s">
        <v>140</v>
      </c>
      <c r="BM170" s="186" t="s">
        <v>372</v>
      </c>
    </row>
    <row r="171" s="160" customFormat="true" ht="22.8" hidden="false" customHeight="true" outlineLevel="0" collapsed="false">
      <c r="B171" s="161"/>
      <c r="D171" s="162" t="s">
        <v>71</v>
      </c>
      <c r="E171" s="172" t="s">
        <v>373</v>
      </c>
      <c r="F171" s="172" t="s">
        <v>374</v>
      </c>
      <c r="I171" s="164"/>
      <c r="J171" s="173" t="n">
        <f aca="false">BK171</f>
        <v>0</v>
      </c>
      <c r="L171" s="161"/>
      <c r="M171" s="166"/>
      <c r="N171" s="167"/>
      <c r="O171" s="167"/>
      <c r="P171" s="168" t="n">
        <f aca="false">SUM(P172:P174)</f>
        <v>0</v>
      </c>
      <c r="Q171" s="167"/>
      <c r="R171" s="168" t="n">
        <f aca="false">SUM(R172:R174)</f>
        <v>0</v>
      </c>
      <c r="S171" s="167"/>
      <c r="T171" s="169" t="n">
        <f aca="false">SUM(T172:T174)</f>
        <v>0</v>
      </c>
      <c r="AR171" s="162" t="s">
        <v>131</v>
      </c>
      <c r="AT171" s="170" t="s">
        <v>71</v>
      </c>
      <c r="AU171" s="170" t="s">
        <v>80</v>
      </c>
      <c r="AY171" s="162" t="s">
        <v>113</v>
      </c>
      <c r="BK171" s="171" t="n">
        <f aca="false">SUM(BK172:BK174)</f>
        <v>0</v>
      </c>
    </row>
    <row r="172" s="27" customFormat="true" ht="24.15" hidden="false" customHeight="true" outlineLevel="0" collapsed="false">
      <c r="A172" s="22"/>
      <c r="B172" s="174"/>
      <c r="C172" s="175" t="s">
        <v>375</v>
      </c>
      <c r="D172" s="175" t="s">
        <v>117</v>
      </c>
      <c r="E172" s="176" t="s">
        <v>376</v>
      </c>
      <c r="F172" s="177" t="s">
        <v>377</v>
      </c>
      <c r="G172" s="178" t="s">
        <v>127</v>
      </c>
      <c r="H172" s="179" t="n">
        <v>55</v>
      </c>
      <c r="I172" s="180"/>
      <c r="J172" s="179" t="n">
        <f aca="false">ROUND(I172*H172,3)</f>
        <v>0</v>
      </c>
      <c r="K172" s="181"/>
      <c r="L172" s="23"/>
      <c r="M172" s="182"/>
      <c r="N172" s="183" t="s">
        <v>38</v>
      </c>
      <c r="O172" s="65"/>
      <c r="P172" s="184" t="n">
        <f aca="false">O172*H172</f>
        <v>0</v>
      </c>
      <c r="Q172" s="184" t="n">
        <v>0</v>
      </c>
      <c r="R172" s="184" t="n">
        <f aca="false">Q172*H172</f>
        <v>0</v>
      </c>
      <c r="S172" s="184" t="n">
        <v>0</v>
      </c>
      <c r="T172" s="185" t="n">
        <f aca="false">S172*H172</f>
        <v>0</v>
      </c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R172" s="186" t="s">
        <v>136</v>
      </c>
      <c r="AT172" s="186" t="s">
        <v>117</v>
      </c>
      <c r="AU172" s="186" t="s">
        <v>122</v>
      </c>
      <c r="AY172" s="3" t="s">
        <v>113</v>
      </c>
      <c r="BE172" s="187" t="n">
        <f aca="false">IF(N172="základná",J172,0)</f>
        <v>0</v>
      </c>
      <c r="BF172" s="187" t="n">
        <f aca="false">IF(N172="znížená",J172,0)</f>
        <v>0</v>
      </c>
      <c r="BG172" s="187" t="n">
        <f aca="false">IF(N172="zákl. prenesená",J172,0)</f>
        <v>0</v>
      </c>
      <c r="BH172" s="187" t="n">
        <f aca="false">IF(N172="zníž. prenesená",J172,0)</f>
        <v>0</v>
      </c>
      <c r="BI172" s="187" t="n">
        <f aca="false">IF(N172="nulová",J172,0)</f>
        <v>0</v>
      </c>
      <c r="BJ172" s="3" t="s">
        <v>122</v>
      </c>
      <c r="BK172" s="188" t="n">
        <f aca="false">ROUND(I172*H172,3)</f>
        <v>0</v>
      </c>
      <c r="BL172" s="3" t="s">
        <v>136</v>
      </c>
      <c r="BM172" s="186" t="s">
        <v>378</v>
      </c>
    </row>
    <row r="173" s="27" customFormat="true" ht="33" hidden="false" customHeight="true" outlineLevel="0" collapsed="false">
      <c r="A173" s="22"/>
      <c r="B173" s="174"/>
      <c r="C173" s="175" t="s">
        <v>379</v>
      </c>
      <c r="D173" s="175" t="s">
        <v>117</v>
      </c>
      <c r="E173" s="176" t="s">
        <v>380</v>
      </c>
      <c r="F173" s="177" t="s">
        <v>381</v>
      </c>
      <c r="G173" s="178" t="s">
        <v>127</v>
      </c>
      <c r="H173" s="179" t="n">
        <v>55</v>
      </c>
      <c r="I173" s="180"/>
      <c r="J173" s="179" t="n">
        <f aca="false">ROUND(I173*H173,3)</f>
        <v>0</v>
      </c>
      <c r="K173" s="181"/>
      <c r="L173" s="23"/>
      <c r="M173" s="182"/>
      <c r="N173" s="183" t="s">
        <v>38</v>
      </c>
      <c r="O173" s="65"/>
      <c r="P173" s="184" t="n">
        <f aca="false">O173*H173</f>
        <v>0</v>
      </c>
      <c r="Q173" s="184" t="n">
        <v>0</v>
      </c>
      <c r="R173" s="184" t="n">
        <f aca="false">Q173*H173</f>
        <v>0</v>
      </c>
      <c r="S173" s="184" t="n">
        <v>0</v>
      </c>
      <c r="T173" s="185" t="n">
        <f aca="false">S173*H173</f>
        <v>0</v>
      </c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R173" s="186" t="s">
        <v>136</v>
      </c>
      <c r="AT173" s="186" t="s">
        <v>117</v>
      </c>
      <c r="AU173" s="186" t="s">
        <v>122</v>
      </c>
      <c r="AY173" s="3" t="s">
        <v>113</v>
      </c>
      <c r="BE173" s="187" t="n">
        <f aca="false">IF(N173="základná",J173,0)</f>
        <v>0</v>
      </c>
      <c r="BF173" s="187" t="n">
        <f aca="false">IF(N173="znížená",J173,0)</f>
        <v>0</v>
      </c>
      <c r="BG173" s="187" t="n">
        <f aca="false">IF(N173="zákl. prenesená",J173,0)</f>
        <v>0</v>
      </c>
      <c r="BH173" s="187" t="n">
        <f aca="false">IF(N173="zníž. prenesená",J173,0)</f>
        <v>0</v>
      </c>
      <c r="BI173" s="187" t="n">
        <f aca="false">IF(N173="nulová",J173,0)</f>
        <v>0</v>
      </c>
      <c r="BJ173" s="3" t="s">
        <v>122</v>
      </c>
      <c r="BK173" s="188" t="n">
        <f aca="false">ROUND(I173*H173,3)</f>
        <v>0</v>
      </c>
      <c r="BL173" s="3" t="s">
        <v>136</v>
      </c>
      <c r="BM173" s="186" t="s">
        <v>382</v>
      </c>
    </row>
    <row r="174" s="27" customFormat="true" ht="33" hidden="false" customHeight="true" outlineLevel="0" collapsed="false">
      <c r="A174" s="22"/>
      <c r="B174" s="174"/>
      <c r="C174" s="175" t="s">
        <v>383</v>
      </c>
      <c r="D174" s="175" t="s">
        <v>117</v>
      </c>
      <c r="E174" s="176" t="s">
        <v>384</v>
      </c>
      <c r="F174" s="177" t="s">
        <v>385</v>
      </c>
      <c r="G174" s="178" t="s">
        <v>243</v>
      </c>
      <c r="H174" s="179" t="n">
        <v>30</v>
      </c>
      <c r="I174" s="180"/>
      <c r="J174" s="179" t="n">
        <f aca="false">ROUND(I174*H174,3)</f>
        <v>0</v>
      </c>
      <c r="K174" s="181"/>
      <c r="L174" s="23"/>
      <c r="M174" s="182"/>
      <c r="N174" s="183" t="s">
        <v>38</v>
      </c>
      <c r="O174" s="65"/>
      <c r="P174" s="184" t="n">
        <f aca="false">O174*H174</f>
        <v>0</v>
      </c>
      <c r="Q174" s="184" t="n">
        <v>0</v>
      </c>
      <c r="R174" s="184" t="n">
        <f aca="false">Q174*H174</f>
        <v>0</v>
      </c>
      <c r="S174" s="184" t="n">
        <v>0</v>
      </c>
      <c r="T174" s="185" t="n">
        <f aca="false">S174*H174</f>
        <v>0</v>
      </c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R174" s="186" t="s">
        <v>136</v>
      </c>
      <c r="AT174" s="186" t="s">
        <v>117</v>
      </c>
      <c r="AU174" s="186" t="s">
        <v>122</v>
      </c>
      <c r="AY174" s="3" t="s">
        <v>113</v>
      </c>
      <c r="BE174" s="187" t="n">
        <f aca="false">IF(N174="základná",J174,0)</f>
        <v>0</v>
      </c>
      <c r="BF174" s="187" t="n">
        <f aca="false">IF(N174="znížená",J174,0)</f>
        <v>0</v>
      </c>
      <c r="BG174" s="187" t="n">
        <f aca="false">IF(N174="zákl. prenesená",J174,0)</f>
        <v>0</v>
      </c>
      <c r="BH174" s="187" t="n">
        <f aca="false">IF(N174="zníž. prenesená",J174,0)</f>
        <v>0</v>
      </c>
      <c r="BI174" s="187" t="n">
        <f aca="false">IF(N174="nulová",J174,0)</f>
        <v>0</v>
      </c>
      <c r="BJ174" s="3" t="s">
        <v>122</v>
      </c>
      <c r="BK174" s="188" t="n">
        <f aca="false">ROUND(I174*H174,3)</f>
        <v>0</v>
      </c>
      <c r="BL174" s="3" t="s">
        <v>136</v>
      </c>
      <c r="BM174" s="186" t="s">
        <v>386</v>
      </c>
    </row>
    <row r="175" s="160" customFormat="true" ht="22.8" hidden="false" customHeight="true" outlineLevel="0" collapsed="false">
      <c r="B175" s="161"/>
      <c r="D175" s="162" t="s">
        <v>71</v>
      </c>
      <c r="E175" s="172" t="s">
        <v>199</v>
      </c>
      <c r="F175" s="172" t="s">
        <v>200</v>
      </c>
      <c r="I175" s="164"/>
      <c r="J175" s="173" t="n">
        <f aca="false">BK175</f>
        <v>0</v>
      </c>
      <c r="L175" s="161"/>
      <c r="M175" s="166"/>
      <c r="N175" s="167"/>
      <c r="O175" s="167"/>
      <c r="P175" s="168" t="n">
        <f aca="false">SUM(P176:P177)</f>
        <v>0</v>
      </c>
      <c r="Q175" s="167"/>
      <c r="R175" s="168" t="n">
        <f aca="false">SUM(R176:R177)</f>
        <v>0</v>
      </c>
      <c r="S175" s="167"/>
      <c r="T175" s="169" t="n">
        <f aca="false">SUM(T176:T177)</f>
        <v>0</v>
      </c>
      <c r="AR175" s="162" t="s">
        <v>131</v>
      </c>
      <c r="AT175" s="170" t="s">
        <v>71</v>
      </c>
      <c r="AU175" s="170" t="s">
        <v>80</v>
      </c>
      <c r="AY175" s="162" t="s">
        <v>113</v>
      </c>
      <c r="BK175" s="171" t="n">
        <f aca="false">SUM(BK176:BK177)</f>
        <v>0</v>
      </c>
    </row>
    <row r="176" s="27" customFormat="true" ht="21.75" hidden="false" customHeight="true" outlineLevel="0" collapsed="false">
      <c r="A176" s="22"/>
      <c r="B176" s="174"/>
      <c r="C176" s="175" t="s">
        <v>387</v>
      </c>
      <c r="D176" s="175" t="s">
        <v>117</v>
      </c>
      <c r="E176" s="176" t="s">
        <v>388</v>
      </c>
      <c r="F176" s="177" t="s">
        <v>389</v>
      </c>
      <c r="G176" s="178" t="s">
        <v>390</v>
      </c>
      <c r="H176" s="179" t="n">
        <v>4</v>
      </c>
      <c r="I176" s="180"/>
      <c r="J176" s="179" t="n">
        <f aca="false">ROUND(I176*H176,3)</f>
        <v>0</v>
      </c>
      <c r="K176" s="181"/>
      <c r="L176" s="23"/>
      <c r="M176" s="182"/>
      <c r="N176" s="183" t="s">
        <v>38</v>
      </c>
      <c r="O176" s="65"/>
      <c r="P176" s="184" t="n">
        <f aca="false">O176*H176</f>
        <v>0</v>
      </c>
      <c r="Q176" s="184" t="n">
        <v>0</v>
      </c>
      <c r="R176" s="184" t="n">
        <f aca="false">Q176*H176</f>
        <v>0</v>
      </c>
      <c r="S176" s="184" t="n">
        <v>0</v>
      </c>
      <c r="T176" s="185" t="n">
        <f aca="false">S176*H176</f>
        <v>0</v>
      </c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R176" s="186" t="s">
        <v>136</v>
      </c>
      <c r="AT176" s="186" t="s">
        <v>117</v>
      </c>
      <c r="AU176" s="186" t="s">
        <v>122</v>
      </c>
      <c r="AY176" s="3" t="s">
        <v>113</v>
      </c>
      <c r="BE176" s="187" t="n">
        <f aca="false">IF(N176="základná",J176,0)</f>
        <v>0</v>
      </c>
      <c r="BF176" s="187" t="n">
        <f aca="false">IF(N176="znížená",J176,0)</f>
        <v>0</v>
      </c>
      <c r="BG176" s="187" t="n">
        <f aca="false">IF(N176="zákl. prenesená",J176,0)</f>
        <v>0</v>
      </c>
      <c r="BH176" s="187" t="n">
        <f aca="false">IF(N176="zníž. prenesená",J176,0)</f>
        <v>0</v>
      </c>
      <c r="BI176" s="187" t="n">
        <f aca="false">IF(N176="nulová",J176,0)</f>
        <v>0</v>
      </c>
      <c r="BJ176" s="3" t="s">
        <v>122</v>
      </c>
      <c r="BK176" s="188" t="n">
        <f aca="false">ROUND(I176*H176,3)</f>
        <v>0</v>
      </c>
      <c r="BL176" s="3" t="s">
        <v>136</v>
      </c>
      <c r="BM176" s="186" t="s">
        <v>391</v>
      </c>
    </row>
    <row r="177" s="27" customFormat="true" ht="24.15" hidden="false" customHeight="true" outlineLevel="0" collapsed="false">
      <c r="A177" s="22"/>
      <c r="B177" s="174"/>
      <c r="C177" s="175" t="s">
        <v>392</v>
      </c>
      <c r="D177" s="175" t="s">
        <v>117</v>
      </c>
      <c r="E177" s="176" t="s">
        <v>393</v>
      </c>
      <c r="F177" s="177" t="s">
        <v>394</v>
      </c>
      <c r="G177" s="178" t="s">
        <v>214</v>
      </c>
      <c r="H177" s="179" t="n">
        <v>4</v>
      </c>
      <c r="I177" s="180"/>
      <c r="J177" s="179" t="n">
        <f aca="false">ROUND(I177*H177,3)</f>
        <v>0</v>
      </c>
      <c r="K177" s="181"/>
      <c r="L177" s="23"/>
      <c r="M177" s="182"/>
      <c r="N177" s="183" t="s">
        <v>38</v>
      </c>
      <c r="O177" s="65"/>
      <c r="P177" s="184" t="n">
        <f aca="false">O177*H177</f>
        <v>0</v>
      </c>
      <c r="Q177" s="184" t="n">
        <v>0</v>
      </c>
      <c r="R177" s="184" t="n">
        <f aca="false">Q177*H177</f>
        <v>0</v>
      </c>
      <c r="S177" s="184" t="n">
        <v>0</v>
      </c>
      <c r="T177" s="185" t="n">
        <f aca="false">S177*H177</f>
        <v>0</v>
      </c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R177" s="186" t="s">
        <v>136</v>
      </c>
      <c r="AT177" s="186" t="s">
        <v>117</v>
      </c>
      <c r="AU177" s="186" t="s">
        <v>122</v>
      </c>
      <c r="AY177" s="3" t="s">
        <v>113</v>
      </c>
      <c r="BE177" s="187" t="n">
        <f aca="false">IF(N177="základná",J177,0)</f>
        <v>0</v>
      </c>
      <c r="BF177" s="187" t="n">
        <f aca="false">IF(N177="znížená",J177,0)</f>
        <v>0</v>
      </c>
      <c r="BG177" s="187" t="n">
        <f aca="false">IF(N177="zákl. prenesená",J177,0)</f>
        <v>0</v>
      </c>
      <c r="BH177" s="187" t="n">
        <f aca="false">IF(N177="zníž. prenesená",J177,0)</f>
        <v>0</v>
      </c>
      <c r="BI177" s="187" t="n">
        <f aca="false">IF(N177="nulová",J177,0)</f>
        <v>0</v>
      </c>
      <c r="BJ177" s="3" t="s">
        <v>122</v>
      </c>
      <c r="BK177" s="188" t="n">
        <f aca="false">ROUND(I177*H177,3)</f>
        <v>0</v>
      </c>
      <c r="BL177" s="3" t="s">
        <v>136</v>
      </c>
      <c r="BM177" s="186" t="s">
        <v>395</v>
      </c>
    </row>
    <row r="178" s="160" customFormat="true" ht="25.9" hidden="false" customHeight="true" outlineLevel="0" collapsed="false">
      <c r="B178" s="161"/>
      <c r="D178" s="162" t="s">
        <v>71</v>
      </c>
      <c r="E178" s="163" t="s">
        <v>224</v>
      </c>
      <c r="F178" s="163" t="s">
        <v>225</v>
      </c>
      <c r="I178" s="164"/>
      <c r="J178" s="165" t="n">
        <f aca="false">BK178</f>
        <v>0</v>
      </c>
      <c r="L178" s="161"/>
      <c r="M178" s="166"/>
      <c r="N178" s="167"/>
      <c r="O178" s="167"/>
      <c r="P178" s="168" t="n">
        <f aca="false">P179</f>
        <v>0</v>
      </c>
      <c r="Q178" s="167"/>
      <c r="R178" s="168" t="n">
        <f aca="false">R179</f>
        <v>0</v>
      </c>
      <c r="S178" s="167"/>
      <c r="T178" s="169" t="n">
        <f aca="false">T179</f>
        <v>0</v>
      </c>
      <c r="AR178" s="162" t="s">
        <v>121</v>
      </c>
      <c r="AT178" s="170" t="s">
        <v>71</v>
      </c>
      <c r="AU178" s="170" t="s">
        <v>72</v>
      </c>
      <c r="AY178" s="162" t="s">
        <v>113</v>
      </c>
      <c r="BK178" s="171" t="n">
        <f aca="false">BK179</f>
        <v>0</v>
      </c>
    </row>
    <row r="179" s="27" customFormat="true" ht="37.8" hidden="false" customHeight="true" outlineLevel="0" collapsed="false">
      <c r="A179" s="22"/>
      <c r="B179" s="174"/>
      <c r="C179" s="175" t="s">
        <v>396</v>
      </c>
      <c r="D179" s="175" t="s">
        <v>117</v>
      </c>
      <c r="E179" s="176" t="s">
        <v>232</v>
      </c>
      <c r="F179" s="177" t="s">
        <v>233</v>
      </c>
      <c r="G179" s="178" t="s">
        <v>228</v>
      </c>
      <c r="H179" s="179" t="n">
        <v>5</v>
      </c>
      <c r="I179" s="180"/>
      <c r="J179" s="179" t="n">
        <f aca="false">ROUND(I179*H179,3)</f>
        <v>0</v>
      </c>
      <c r="K179" s="181"/>
      <c r="L179" s="23"/>
      <c r="M179" s="199"/>
      <c r="N179" s="200" t="s">
        <v>38</v>
      </c>
      <c r="O179" s="201"/>
      <c r="P179" s="202" t="n">
        <f aca="false">O179*H179</f>
        <v>0</v>
      </c>
      <c r="Q179" s="202" t="n">
        <v>0</v>
      </c>
      <c r="R179" s="202" t="n">
        <f aca="false">Q179*H179</f>
        <v>0</v>
      </c>
      <c r="S179" s="202" t="n">
        <v>0</v>
      </c>
      <c r="T179" s="203" t="n">
        <f aca="false">S179*H179</f>
        <v>0</v>
      </c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R179" s="186" t="s">
        <v>229</v>
      </c>
      <c r="AT179" s="186" t="s">
        <v>117</v>
      </c>
      <c r="AU179" s="186" t="s">
        <v>80</v>
      </c>
      <c r="AY179" s="3" t="s">
        <v>113</v>
      </c>
      <c r="BE179" s="187" t="n">
        <f aca="false">IF(N179="základná",J179,0)</f>
        <v>0</v>
      </c>
      <c r="BF179" s="187" t="n">
        <f aca="false">IF(N179="znížená",J179,0)</f>
        <v>0</v>
      </c>
      <c r="BG179" s="187" t="n">
        <f aca="false">IF(N179="zákl. prenesená",J179,0)</f>
        <v>0</v>
      </c>
      <c r="BH179" s="187" t="n">
        <f aca="false">IF(N179="zníž. prenesená",J179,0)</f>
        <v>0</v>
      </c>
      <c r="BI179" s="187" t="n">
        <f aca="false">IF(N179="nulová",J179,0)</f>
        <v>0</v>
      </c>
      <c r="BJ179" s="3" t="s">
        <v>122</v>
      </c>
      <c r="BK179" s="188" t="n">
        <f aca="false">ROUND(I179*H179,3)</f>
        <v>0</v>
      </c>
      <c r="BL179" s="3" t="s">
        <v>229</v>
      </c>
      <c r="BM179" s="186" t="s">
        <v>397</v>
      </c>
    </row>
    <row r="180" s="27" customFormat="true" ht="6.95" hidden="false" customHeight="true" outlineLevel="0" collapsed="false">
      <c r="A180" s="22"/>
      <c r="B180" s="49"/>
      <c r="C180" s="50"/>
      <c r="D180" s="50"/>
      <c r="E180" s="50"/>
      <c r="F180" s="50"/>
      <c r="G180" s="50"/>
      <c r="H180" s="50"/>
      <c r="I180" s="50"/>
      <c r="J180" s="50"/>
      <c r="K180" s="50"/>
      <c r="L180" s="23"/>
      <c r="M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</row>
  </sheetData>
  <autoFilter ref="C124:K179"/>
  <mergeCells count="9">
    <mergeCell ref="L2:V2"/>
    <mergeCell ref="E7:H7"/>
    <mergeCell ref="E9:H9"/>
    <mergeCell ref="E18:H18"/>
    <mergeCell ref="E27:H27"/>
    <mergeCell ref="E85:H85"/>
    <mergeCell ref="E87:H87"/>
    <mergeCell ref="E115:H115"/>
    <mergeCell ref="E117:H117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2022-02-18T15:00:53Z</dcterms:created>
  <dc:creator>TONDA\Antonin</dc:creator>
  <dc:description/>
  <dc:language>sk-SK</dc:language>
  <cp:lastModifiedBy/>
  <dcterms:modified xsi:type="dcterms:W3CDTF">2022-03-15T20:46:14Z</dcterms:modified>
  <cp:revision>1</cp:revision>
  <dc:subject/>
  <dc:title/>
</cp:coreProperties>
</file>